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redrickGemo\Desktop\SOWASDIP 2025\Puntland\Construction of El-Magale Earth Dam_Sanaag Puntland\"/>
    </mc:Choice>
  </mc:AlternateContent>
  <xr:revisionPtr revIDLastSave="0" documentId="8_{C49A7613-D7F6-4C19-ADA9-A48F74EAE2EC}" xr6:coauthVersionLast="47" xr6:coauthVersionMax="47" xr10:uidLastSave="{00000000-0000-0000-0000-000000000000}"/>
  <bookViews>
    <workbookView xWindow="-110" yWindow="-110" windowWidth="19420" windowHeight="10300" xr2:uid="{4C3AF90D-9B0C-4262-93B3-7D1082B993C2}"/>
  </bookViews>
  <sheets>
    <sheet name="El_Magale ED - Tender Docs" sheetId="1" r:id="rId1"/>
  </sheets>
  <definedNames>
    <definedName name="_xlnm.Print_Area" localSheetId="0">'El_Magale ED - Tender Docs'!$A$1:$F$210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 l="1"/>
  <c r="A94" i="1" s="1"/>
  <c r="A95" i="1" s="1"/>
  <c r="A96" i="1" s="1"/>
  <c r="A97" i="1" s="1"/>
  <c r="A102" i="1"/>
  <c r="A103" i="1" s="1"/>
  <c r="A104" i="1" s="1"/>
  <c r="A79" i="1"/>
  <c r="A72" i="1"/>
  <c r="A73" i="1" s="1"/>
  <c r="A74" i="1" s="1"/>
  <c r="A75" i="1" s="1"/>
  <c r="A76" i="1" s="1"/>
  <c r="D73" i="1"/>
  <c r="D75" i="1" l="1"/>
  <c r="B193" i="1"/>
  <c r="A183" i="1" l="1"/>
  <c r="B195" i="1"/>
  <c r="B198" i="1"/>
  <c r="B197" i="1"/>
  <c r="B196" i="1"/>
  <c r="B194" i="1"/>
  <c r="B192" i="1"/>
  <c r="A174" i="1"/>
  <c r="A161" i="1"/>
  <c r="A137" i="1"/>
  <c r="A138" i="1" s="1"/>
  <c r="A139" i="1" s="1"/>
  <c r="A128" i="1"/>
  <c r="A129" i="1" s="1"/>
  <c r="A130" i="1" s="1"/>
  <c r="A131" i="1" s="1"/>
  <c r="A132" i="1" s="1"/>
  <c r="A133" i="1" s="1"/>
  <c r="A134" i="1" s="1"/>
  <c r="A135" i="1" s="1"/>
  <c r="A120" i="1"/>
  <c r="A14" i="1"/>
  <c r="A175" i="1" l="1"/>
  <c r="A176" i="1" s="1"/>
  <c r="A177" i="1" s="1"/>
  <c r="A178" i="1" s="1"/>
  <c r="A179" i="1" s="1"/>
  <c r="A180" i="1" s="1"/>
  <c r="A181" i="1" s="1"/>
  <c r="A182" i="1" s="1"/>
  <c r="A162" i="1"/>
  <c r="A163" i="1" s="1"/>
  <c r="A164" i="1" s="1"/>
  <c r="A165" i="1" s="1"/>
  <c r="A166" i="1" s="1"/>
  <c r="A167" i="1" s="1"/>
  <c r="A141" i="1"/>
  <c r="A111" i="1"/>
  <c r="A112" i="1" s="1"/>
  <c r="A113" i="1" s="1"/>
  <c r="A114" i="1" s="1"/>
  <c r="A115" i="1" s="1"/>
  <c r="A116" i="1" s="1"/>
  <c r="A117" i="1" s="1"/>
  <c r="A118" i="1" s="1"/>
  <c r="A90" i="1"/>
  <c r="A91" i="1" s="1"/>
  <c r="A98" i="1" s="1"/>
  <c r="A99" i="1" s="1"/>
  <c r="A100" i="1" s="1"/>
  <c r="A62" i="1"/>
  <c r="A49" i="1"/>
  <c r="A43" i="1"/>
  <c r="A44" i="1" s="1"/>
  <c r="A45" i="1" s="1"/>
  <c r="A37" i="1"/>
  <c r="A39" i="1" s="1"/>
  <c r="A23" i="1"/>
  <c r="A25" i="1" s="1"/>
  <c r="A12" i="1"/>
  <c r="A15" i="1" s="1"/>
  <c r="A16" i="1" s="1"/>
  <c r="A63" i="1" l="1"/>
  <c r="A64" i="1" s="1"/>
  <c r="A65" i="1" s="1"/>
  <c r="A66" i="1" s="1"/>
  <c r="A67" i="1" s="1"/>
  <c r="A68" i="1" s="1"/>
  <c r="A69" i="1" s="1"/>
  <c r="A142" i="1"/>
  <c r="A143" i="1" s="1"/>
  <c r="A144" i="1" s="1"/>
  <c r="A145" i="1" s="1"/>
  <c r="A146" i="1" s="1"/>
  <c r="A147" i="1" s="1"/>
  <c r="A148" i="1" s="1"/>
  <c r="A149" i="1" s="1"/>
  <c r="A151" i="1" s="1"/>
  <c r="A27" i="1"/>
  <c r="A28" i="1" s="1"/>
  <c r="A29" i="1" s="1"/>
  <c r="A30" i="1" s="1"/>
  <c r="A31" i="1" s="1"/>
  <c r="A32" i="1" s="1"/>
  <c r="A33" i="1" s="1"/>
  <c r="A152" i="1" l="1"/>
  <c r="A153" i="1" s="1"/>
  <c r="F188" i="1" l="1"/>
  <c r="F156" i="1"/>
  <c r="F84" i="1"/>
  <c r="F168" i="1" l="1"/>
  <c r="D90" i="1"/>
  <c r="F121" i="1" l="1"/>
  <c r="F105" i="1"/>
  <c r="D44" i="1"/>
  <c r="F55" i="1" l="1"/>
</calcChain>
</file>

<file path=xl/sharedStrings.xml><?xml version="1.0" encoding="utf-8"?>
<sst xmlns="http://schemas.openxmlformats.org/spreadsheetml/2006/main" count="373" uniqueCount="220">
  <si>
    <t xml:space="preserve">General clearance over the width of the intake structure and canal in accordance with the specifications, To include the removal of all bushes, grass and shrubs. </t>
  </si>
  <si>
    <t>Site Clearance</t>
  </si>
  <si>
    <t>Excavations</t>
  </si>
  <si>
    <t>(To include the triming and compaction of the dam sideslopes, stockpiling of reusable material, and carting away of excess excavated material as directed by the Engineer)</t>
  </si>
  <si>
    <t xml:space="preserve">Embarkment Construction </t>
  </si>
  <si>
    <t>Construct a 2.0m high embankment around the catchment with approved selected excavated material, 3.0 meters away from the edge of the catchment, Material is to be compacted in layers not exceeding 300mm, at Optimum Moisture Content (OMC) to attain 95% Maximum Dry Density (MDD).</t>
  </si>
  <si>
    <t>To include the trimming and compaction of the dam side slopes, stockpiling of reusable material, and carting away of excess excavated material as directed by the Engineer</t>
  </si>
  <si>
    <t xml:space="preserve">Construct 1.0m high Embarkment around the Grit Chamber with approved selected excavated material. Material to be compacted in layers not exceeding 150mm. </t>
  </si>
  <si>
    <t>Construct and place a 20cm thick RCC concrete Slab (1:2:4) on the top of the gravel stones. Provide High yield steel strength. Provide  14mm bar, 20cm c/c spacing in both directions, Engineer to approve.</t>
  </si>
  <si>
    <t>Construction of 40cm thick rubble stone wall joined with cement/sand mortar of 1:4 mix ratio, height of the wall is 3m this iclude 1m above the GL.</t>
  </si>
  <si>
    <t>Casting of RCC ring beam 40cm width and 20cm height in the middle (1.50m high) with 1:2:4 concrete ratio and 6 pcs of 12mm diameter bars with 6mm steel strip with 200mm spacing at c/c.</t>
  </si>
  <si>
    <t>Casting of RCC ring  beams of 40cm width and 20cm height at the top of the walls with 1:2:4 concrete ratio and 6 pcs of 12mm diameter bars with 6mm steel strip with 200mm spacing at c/c.</t>
  </si>
  <si>
    <t>Plastering and finishing with water proof murmur blind to prevent leakage and water absorption (internally on the walls and floor)</t>
  </si>
  <si>
    <t>M2</t>
  </si>
  <si>
    <t>Construct grouted stone-pitching / rip rap  revetment as directed by the Engineer.</t>
  </si>
  <si>
    <t xml:space="preserve">Provide all materials and construct 5.1m x 1.6m Grit Chamber in accordance with the drawings and Grit Chamber in accordance with the drawings and specifications. Including the drain chamber and locable PCC cover. </t>
  </si>
  <si>
    <t xml:space="preserve">No. </t>
  </si>
  <si>
    <t>Supply 20cm thick cemented  lean concrete on top the gravel for the base  floor between the diversion walls with Y12@400mm and Strip 8@8mm c/c.</t>
  </si>
  <si>
    <t xml:space="preserve">Concrete Champer </t>
  </si>
  <si>
    <t xml:space="preserve">SOLAR INSTALLATION AND SUBMERSIBLE PUMP WORK </t>
  </si>
  <si>
    <t xml:space="preserve">Pcs </t>
  </si>
  <si>
    <t>Pcs</t>
  </si>
  <si>
    <t xml:space="preserve">Required RCC concrete foundation for the Aluminum PV Mounting Structure should have a dimension of length 400mm by width 400mm by depth 700mm (below G.L), and 300mm above ground level. </t>
  </si>
  <si>
    <t>Lsm</t>
  </si>
  <si>
    <t>Unit</t>
  </si>
  <si>
    <t>PV Disconnect Switch 1000v/40A/DC MCB</t>
  </si>
  <si>
    <t>Supply of lightning spike arrestor in copper c/w accessories i.e., GI Pipes, Conductor c/w accessories i.e., GI Pipes, Conductor cable/copper tape etc.</t>
  </si>
  <si>
    <t>Submersible drop cable 4x6mm2 felxible for the pump</t>
  </si>
  <si>
    <t>m</t>
  </si>
  <si>
    <t>Splicing Kit for the submersible cable</t>
  </si>
  <si>
    <t>No</t>
  </si>
  <si>
    <t>DC 1x6mm DC cable for the PV panels</t>
  </si>
  <si>
    <t>Switchover switch between solar and generator</t>
  </si>
  <si>
    <t>Electrical sundries for the installation- to include earth rod; earth lead cable and clamping device, adaptor metal box and other accessories.</t>
  </si>
  <si>
    <t>PIPELINE WORKS</t>
  </si>
  <si>
    <t>Lm</t>
  </si>
  <si>
    <t xml:space="preserve">With the relicts of excavation back fill the trench complete </t>
  </si>
  <si>
    <t>Inlet pipe, overflow pipe, Air vint pipe, drain pipe and standing pipe fittings</t>
  </si>
  <si>
    <t xml:space="preserve">DN 2", PN6, male threaded GI Nipple </t>
  </si>
  <si>
    <t>DN 2" PN6, GI Tee</t>
  </si>
  <si>
    <t xml:space="preserve">DN 2" PN6, female threaded GI Union </t>
  </si>
  <si>
    <t xml:space="preserve">DN 2" PN6, DCI gate valve, female threaded </t>
  </si>
  <si>
    <t>Installation labor costs, testing and commissioning.</t>
  </si>
  <si>
    <t>Ls</t>
  </si>
  <si>
    <t>Site clearance:  leveling   and clear unnecessary materials</t>
  </si>
  <si>
    <t>Mass concrete of 50mm thick blinding layer (1:2:4 mix) under the foundation wall 2.22m x 2.68 x0.05)</t>
  </si>
  <si>
    <t>250mm hardcore filling and well compacting for slab area(2.22mx2.68m)</t>
  </si>
  <si>
    <t>RC concrete (1:2:4 mix ) in conc. floor slab 10 cm thick(2.22mx2.68mx0.1m)</t>
  </si>
  <si>
    <t xml:space="preserve">20cm thick masonry walling in cement &amp; sand mortar 1;3 mix </t>
  </si>
  <si>
    <t xml:space="preserve">External &amp; internal plastering, 12 mm thick, cement and sand mix 1:4, with wood float finish. </t>
  </si>
  <si>
    <t>Apply two coats of white wash</t>
  </si>
  <si>
    <t xml:space="preserve">30 mm thick 1:3 cement/sand floor screed </t>
  </si>
  <si>
    <t>Bags</t>
  </si>
  <si>
    <t>32G Corrugated Iron sheet</t>
  </si>
  <si>
    <t>Fittings on the kiosk</t>
  </si>
  <si>
    <t xml:space="preserve">GI Reducer 2" -1" </t>
  </si>
  <si>
    <t>1" GI  Double  Tee</t>
  </si>
  <si>
    <t>1" GI  Single   Tee</t>
  </si>
  <si>
    <t xml:space="preserve">Reducer socket 1"-3/4" </t>
  </si>
  <si>
    <t>Nipple GI</t>
  </si>
  <si>
    <t>Branch pipes, 3/4", galvanized (long pipe 300mm threaded on both sides )</t>
  </si>
  <si>
    <t xml:space="preserve">3/4" taps </t>
  </si>
  <si>
    <t>Pit excavation commencing at reduced levels depth not exceeding 1.5m deep.</t>
  </si>
  <si>
    <t>LS</t>
  </si>
  <si>
    <t>Soak way pit</t>
  </si>
  <si>
    <t xml:space="preserve">Excavation of soak-away pit and trenches, </t>
  </si>
  <si>
    <t>Construction of 150mm concrete cover</t>
  </si>
  <si>
    <t>Gate valve chamber</t>
  </si>
  <si>
    <t>Excavate 162 No 0.8m deep, by 0.3m square holes to fix concrete pillar bases</t>
  </si>
  <si>
    <t>Supply broken stones 75mm - 100mm and fill into the holes above and ram properly to a depth of 0.3min the  162 Noholes for the fence posts.</t>
  </si>
  <si>
    <t>Supply cement, sand, gravel and clean water and labour and mix at ratio of 1:3:6 (cement:sand:gravel) and lay to make blinding concrete 50mm thick layer for the 162 No holes for the fence posts. Cure for 1 day by keeping the concrete wet by pouring water in the morning and in the late afternoon</t>
  </si>
  <si>
    <t>Supply cement, sand, gravel and clean water and labour and mix at ratio of 1:2:4 (cement:sand:gravel) and lay to make 162 No, 0.3m square and 0.5m deep concrete column bases to fix steel posts. Cure for 7 days by keeping the concrete wet by pouring water in the morning and in the late afternoon</t>
  </si>
  <si>
    <t>Supply and fix 162 No, 75mm steel angle bars 4 mm thick and 2.3m long   into the concrete columns item 1.2 above to form fence posts. 0.3m length shall be embedded into the concrete column bases. The angle iron will be painted with oil based paint (green clour 3 coats) after fixing.</t>
  </si>
  <si>
    <t>M</t>
  </si>
  <si>
    <t>Supply and fix 27 pieces of 20m long, 2m high, 3mm diameter galvanized steel chainlink  on the steel posts erected in item 1.3 above. The chainlink shall be tied firmly with steel binding wire to the steel posts at 5 intervals as 0m, 0.5m, 1m,1.5m and 2m above the ground level. A section of the chainlink 5m wide shall be left with one edge not fixed but tied to a 25mm steel angle plate to form a gate into the water catchment.</t>
  </si>
  <si>
    <t>Supply materails (3mm mild steel sheet (6m2), 50mm by 4mm thick square hollow tube (12m), 150mm by 4mm thick square hollow tube (5.7m in two equal length pieces, cut weld and fix to make a gate 2.44m wide and 2,44mm high to the water catchment. Cost to include 600mm by 600mm square and 800mm deep 1:2:4 mass concrete column to fix the two 200mm gate support hollow tube with 400mm of the 200mm embedded into the concrete</t>
  </si>
  <si>
    <t>Site clearance, leveling and clear unnecessary materials carry away direct from the site</t>
  </si>
  <si>
    <t>sqm</t>
  </si>
  <si>
    <t>cum</t>
  </si>
  <si>
    <t>External and internal plastering of 12mm thick cement and sand mix 1:4 with wood float finish</t>
  </si>
  <si>
    <t>Apply external coat of white washing and distempering</t>
  </si>
  <si>
    <t>Supply and fix 2'' GI pipe I with T-section and heavy-duty tape to provide the pipe for two sections of animal trough include 10m long 2'' pipe connecting to the system</t>
  </si>
  <si>
    <t>unit</t>
  </si>
  <si>
    <t>General cleaning for all broken stones, trees, sharps and other material which are occupying the area where is going to be build the elevated water tank .</t>
  </si>
  <si>
    <t>m²</t>
  </si>
  <si>
    <t>m³</t>
  </si>
  <si>
    <t>Lay 5cm thick Plain cement concrete of 1:3:6 mixing for column footings</t>
  </si>
  <si>
    <t>Re-fill and compact with pre excavated soil from the footing to the surrounding area of the columns neck's till the ground floor level.</t>
  </si>
  <si>
    <t>40cm thick stone masonary foundation with mixing ratio 1:4</t>
  </si>
  <si>
    <t xml:space="preserve">Site clearance over the width of the sewerlines in accordance with the specifications. To include the removal of all bushes, grass and shrubs. </t>
  </si>
  <si>
    <t xml:space="preserve">Excavate anchorage trench (1m deep, 0.8m wide and 240m long). Insert the liner into the trench; fill the trench with compacted layers of soil. Make sure there will be no slip and seepage of the sheet. </t>
  </si>
  <si>
    <t>site clearance over the width of the sewerlines in accordance with the specifications. To include the removal of all bushes, grass and shrubs</t>
  </si>
  <si>
    <t xml:space="preserve">Excavate soil to create an Intake Channel of 15m x 10m wide, cart away, and/or borrow as directed by the Engineer. </t>
  </si>
  <si>
    <t xml:space="preserve">Provide, mix, place, and compact concrete in the bed of Silt trap 15m x 10m wide in 150mm thick mass concrete base (1:2:4) with A142 BRC mesh laid at 40mm from the top and well vibrated. </t>
  </si>
  <si>
    <t>Construct 30cm wide, 40cm thick of reinforced concrete loaded beam of 1:2:4 mixing ratio with # 6Y14 and staffs of 8mm@ 150mm/cc.</t>
  </si>
  <si>
    <t xml:space="preserve">Sub total - Silt trap works </t>
  </si>
  <si>
    <t xml:space="preserve">Sub total - Spillway works </t>
  </si>
  <si>
    <t xml:space="preserve">Sub total - conecting canel works </t>
  </si>
  <si>
    <t xml:space="preserve">Sub total - inlet works </t>
  </si>
  <si>
    <t xml:space="preserve"> Construct stone riprap of front area of the inlet of silt trap  5m wide, 10m length and 0.4m depth below ground level.</t>
  </si>
  <si>
    <t>Excavation of 4 footings of 1.2mx1.2m and 1.2m depth. Excavated material may be used backfilling for this pits after casting of the footings upon the approval by the engineer depending on the soil properties.</t>
  </si>
  <si>
    <t xml:space="preserve">Provide and construct  stone masonary foundation 3m wide x 0.4m thick x 10m long with cemented with a ratio 1:4 in Under of the concrete walls of the cannel. </t>
  </si>
  <si>
    <t>Construct 1000x1000x1000 mm reinforced concrete footing of 1:2:4 mixing ratio with # 6 Y14 both ways and column neck of 40x40cm and 1.5m high with # 6 Y 16 and stirrups of 8mm@ 150mm/cc. For 4 nos of column.</t>
  </si>
  <si>
    <t>Construct 40cm wide, 20cm thick of reinforced concrete ground beam of 1:2:4 mixing ratio with # 6 Y16 and staffs of 8mm@ 150mm/cc over ground level.</t>
  </si>
  <si>
    <t>Construct 4 R.C (1:2:4 Mixing ratio) columns of 40cm x 30cm and 4.5m height reinforced by No.6 Y16 and staffs of Ø 8mm @150mm c/c.</t>
  </si>
  <si>
    <t>Construct 40cm wide, 30cm thick of reinforced concrete ring beams of 1:2:4 mixing ratio. The beams should be reinforced with # 6 Y14 and staffs of 8mm@ 150mm/cc.</t>
  </si>
  <si>
    <t xml:space="preserve">DN 2", class B GI pipe, 12m long, both endes male threaded, complete with female threaded couplings </t>
  </si>
  <si>
    <t xml:space="preserve">300mm thick stone hardcore filling well compacted and levelled, (9 x 1.2 x 0.3) </t>
  </si>
  <si>
    <t xml:space="preserve">Excavation foundation basement (8m x1x 0.3) </t>
  </si>
  <si>
    <t xml:space="preserve"> 50mm thick sand blinding layer over hardcore (8 x 1.2 x0.1) </t>
  </si>
  <si>
    <t>Cast 10mm lean concrete for the floor slab  8m x 1.1m x 0.1m 1:3:6 mix ratio</t>
  </si>
  <si>
    <t>50mm thick cement and sand floor screed at 1:3 mix</t>
  </si>
  <si>
    <t>Provide well-compacted gravel stone foundations (10mx15mx0.2m) to receive concrete slabs.</t>
  </si>
  <si>
    <t xml:space="preserve">Excavation of trench line for installation of 2" HDPE PN10 Class B pipeline at the mean depth of 50 cm; 0.30m width 200m long, Inclusive proper anchor beds all along the pipe line </t>
  </si>
  <si>
    <t xml:space="preserve">Supply of Ø 2" HDPE PN10 Class B 200 m long Distribution network buried at 0.50 m below ground from the new 25cums elevated tank to the village inclusive with necessary fittings </t>
  </si>
  <si>
    <t xml:space="preserve"> Construct stone riprap of front area of the inlet of silt trap  15m wide, 10m length and 0.4m depth below ground level.</t>
  </si>
  <si>
    <t xml:space="preserve">Wing wall  </t>
  </si>
  <si>
    <t>Provide all materials and construct 12m x 1.6m Gabion stone wall  Chamber in accordance with the drawings and  in accordance with the drawings and specifications.</t>
  </si>
  <si>
    <t xml:space="preserve">Excavation foundation trench and level  2.22m x 2.68 x0.3 </t>
  </si>
  <si>
    <t xml:space="preserve">Excavation of an open channel drain in accordance with the drawings and details. Depth of excavation not exceeding 3.5m, 2 meters wide and 20 meters length, Rate to include trimming, ramming and compaction of side slopes to required grades. </t>
  </si>
  <si>
    <t xml:space="preserve">Excavate one canals 280m length  x 1.5m wide x 0.5m depth into the inlet chamber. Provide trapezium compacted earth wall on upstream sides on both canals to protect overspill water.1m height, 1.5m base width. </t>
  </si>
  <si>
    <t>I/N</t>
  </si>
  <si>
    <t>Description of Work/Activities</t>
  </si>
  <si>
    <t>Quantity</t>
  </si>
  <si>
    <t>Rate in USD</t>
  </si>
  <si>
    <t>Amount in USD</t>
  </si>
  <si>
    <t>A</t>
  </si>
  <si>
    <t xml:space="preserve">  </t>
  </si>
  <si>
    <t>CONSTRUCTION OF THE 6500 M3 WATER CATCHMENT IN EL-MAGALE</t>
  </si>
  <si>
    <t>Using a dozer or other suitable plant, excavate from ground level not exceeding 3m. Allow slope as per drawings.</t>
  </si>
  <si>
    <t>Supply and Installation of a 1.5mm Thick HDPE Geomembrane lining with Stress at yield &gt;16 N/mm2, Stress at break &gt;26N/mm2, Puncture Resistance &gt;3.7N and Water permeability &lt;6M3/m2d. The membrane should be suitable for human consumption and jointing should be by Hot Wedge Welder with overlaps not less than 100mm. See separate specifications provided.</t>
  </si>
  <si>
    <t>Sub-total A _ Construction of Main Catchment 6500m3</t>
  </si>
  <si>
    <t>B</t>
  </si>
  <si>
    <t xml:space="preserve">Constrcution of Silt Trap 15mX10mX3.5m </t>
  </si>
  <si>
    <t xml:space="preserve">Main Catchment 7000 cubic meter Site </t>
  </si>
  <si>
    <t>Mobilization</t>
  </si>
  <si>
    <t xml:space="preserve">Sub total - Main Catchment </t>
  </si>
  <si>
    <t xml:space="preserve">Spillway 20 metres wide, 2 metres length and 0.5 metres deep </t>
  </si>
  <si>
    <t xml:space="preserve">Provide well compacted gravel stone the base bellow the two inlet diversion  channels of 15cm thick to receive concrete slab. The space between the walls is 10m wide </t>
  </si>
  <si>
    <t>Inlet Canal  280 Meters long</t>
  </si>
  <si>
    <t>Sub-total B _ Construction of 10m3 Elevated Tank</t>
  </si>
  <si>
    <t>C</t>
  </si>
  <si>
    <t>Solar Power Supply System</t>
  </si>
  <si>
    <t>Sub-total C _ Solar Power Supply &amp; Submersible Pump</t>
  </si>
  <si>
    <t>D</t>
  </si>
  <si>
    <t>Pipeline Connection to Points of Use</t>
  </si>
  <si>
    <t>Sub-total D _ Pipeline Works</t>
  </si>
  <si>
    <t>E</t>
  </si>
  <si>
    <t>WATER KIOSK</t>
  </si>
  <si>
    <t>Construction of Water Kiosk  2.22m x 2.68m</t>
  </si>
  <si>
    <t>Supply and fill 15mm filtration Stones in the pit and cement on top</t>
  </si>
  <si>
    <t>2x3 timber wood for roofing</t>
  </si>
  <si>
    <t>Sub-total E _ Water Kiosk</t>
  </si>
  <si>
    <t>Backfill around foundation and Remove surplus excavated material from site</t>
  </si>
  <si>
    <t>GI pipes for  Water Kiosk 1''</t>
  </si>
  <si>
    <t xml:space="preserve"> Excavation &amp; construction </t>
  </si>
  <si>
    <t>Sub-total F _ Chain-link Fence</t>
  </si>
  <si>
    <t>F</t>
  </si>
  <si>
    <t>CONSTRUCTION OF FENCE CHAIN-LINK 280M  LONG</t>
  </si>
  <si>
    <t>Construction of Fence Chain-link 280m  Long</t>
  </si>
  <si>
    <t>ANIMAL WATERING TROUGHS</t>
  </si>
  <si>
    <t>Construction of Two Animal Troughs (8mx1m)</t>
  </si>
  <si>
    <t xml:space="preserve">Supply and Construction of 1  trough (internal dimension 8mx1mx0.60m) for cattle and camels complete with accessories </t>
  </si>
  <si>
    <t xml:space="preserve">Construction of 1  trough for goats/sheep complete with accessories </t>
  </si>
  <si>
    <t>No.</t>
  </si>
  <si>
    <t xml:space="preserve">Sub total  1 - Animal troughs for Cattle/Camels </t>
  </si>
  <si>
    <t>Sub total  2 - Animal troughs for Goats/Sheep</t>
  </si>
  <si>
    <t>G</t>
  </si>
  <si>
    <t>Sub-total G _ Pipeline Works</t>
  </si>
  <si>
    <t>QTY</t>
  </si>
  <si>
    <t>SUM</t>
  </si>
  <si>
    <t>TOTAL SUM</t>
  </si>
  <si>
    <t>Signature: …………………………………………………………………………………….............</t>
  </si>
  <si>
    <t>Address: …………………………………………………………………………………….............</t>
  </si>
  <si>
    <t>Tel No: ………………………………………………………………………………………….........</t>
  </si>
  <si>
    <t>Date: ……………………………………………………………………………………………………</t>
  </si>
  <si>
    <t>Stamp:</t>
  </si>
  <si>
    <t>SUMMARY PAGE - CONSTRUCTION OF EL-MAGALE EARTH DAM, PUNTLAND</t>
  </si>
  <si>
    <t>GRAND TOTAL FOR EL-MAGALE EARTH DAM &amp; WSS</t>
  </si>
  <si>
    <t xml:space="preserve">               TENDER FOR THE CONSTRUCTION OF ONE (1 No.) NEW 6500 M3 LINED EARTH DAM AND WATER SUPPLY SYSTEM IN EL-MAGALE, SANAAG, PUNTLAND</t>
  </si>
  <si>
    <t>CONSTRUCTION OF 10 M3, 4.5M-HIGH FIBERGLASS WATER TANK</t>
  </si>
  <si>
    <t>Construction of Elevated Platform base for the tank</t>
  </si>
  <si>
    <t>Invertor/controller/switch</t>
  </si>
  <si>
    <t>Connection box (ordinary, with circuit breaker)</t>
  </si>
  <si>
    <t>Pumping equipment</t>
  </si>
  <si>
    <t>Pc</t>
  </si>
  <si>
    <t>Supply and Install Fiberglass Tank 10m3 Capacity</t>
  </si>
  <si>
    <t xml:space="preserve">Substructure  </t>
  </si>
  <si>
    <t xml:space="preserve">Superstructure  </t>
  </si>
  <si>
    <t xml:space="preserve">Ladders  </t>
  </si>
  <si>
    <t>Supply materials and construct ladder. The ladders should consist of 2"GI pipes bent and fixed firmly into the walls of the superstructure to the top of the tank and should be painted</t>
  </si>
  <si>
    <t xml:space="preserve">Supply and fix 10,000 liters (50 barrels) Fiberglass water tank, complete with medium– pressure ball valve  inlet, drain cock and all other connections including ball valve and float outlet. </t>
  </si>
  <si>
    <t>Apply White wash and destemper on the external walls of the tank</t>
  </si>
  <si>
    <t xml:space="preserve">Operator/Pump Room  </t>
  </si>
  <si>
    <t xml:space="preserve">Operator/Pump Room: Pre-construction work, mobilisation activities, excavation, compaction, concrete works, superstructure, walls, of 4Mx3M room of 3 meters height, including plastering and painting, internal and external finishing, steel doors, windows  and  vents,smooth cement. </t>
  </si>
  <si>
    <t>Paint ADRA and Donor visibility on the tank Size (2.5mx1m)  as per the directions  approved by ADRA/engineer</t>
  </si>
  <si>
    <t>Lay 5cm thick Plain cement concrete of 1:3:6 mixing for floor level.</t>
  </si>
  <si>
    <t>35cm thick Backfilling and well compact with pre excavated soil for floor level.</t>
  </si>
  <si>
    <r>
      <t>M</t>
    </r>
    <r>
      <rPr>
        <vertAlign val="superscript"/>
        <sz val="11"/>
        <color rgb="FF000000"/>
        <rFont val="Noto Sans"/>
        <family val="2"/>
      </rPr>
      <t>2</t>
    </r>
  </si>
  <si>
    <r>
      <t>M</t>
    </r>
    <r>
      <rPr>
        <vertAlign val="superscript"/>
        <sz val="11"/>
        <color rgb="FF000000"/>
        <rFont val="Noto Sans"/>
        <family val="2"/>
      </rPr>
      <t>3</t>
    </r>
  </si>
  <si>
    <r>
      <rPr>
        <b/>
        <sz val="11"/>
        <color theme="1"/>
        <rFont val="Noto Sans"/>
        <family val="2"/>
      </rPr>
      <t>Subgrade Preparation and Compaction:</t>
    </r>
    <r>
      <rPr>
        <sz val="11"/>
        <color theme="1"/>
        <rFont val="Noto Sans"/>
        <family val="2"/>
      </rPr>
      <t xml:space="preserve">
Subgrade materials shall not contain sharp, angular stones or any objects that could damage the liner or adversely affect its function. Sand required for the cushion layer below the film shall be of fine quality, passing through a 53 m IS Sieve. </t>
    </r>
    <r>
      <rPr>
        <b/>
        <sz val="11"/>
        <color theme="1"/>
        <rFont val="Noto Sans"/>
        <family val="2"/>
      </rPr>
      <t>Top cover</t>
    </r>
    <r>
      <rPr>
        <sz val="11"/>
        <color theme="1"/>
        <rFont val="Noto Sans"/>
        <family val="2"/>
      </rPr>
      <t>: Compacted soil, cover soils shall not contain sharp, angular stones or any objects that could damage the liner.  Liners shall be anchored to prevent uplift due to wind or slippage down the side slope. (50*40*0.1) including the sides.</t>
    </r>
  </si>
  <si>
    <r>
      <t>Channel Connecting the Two Chambers (Silt-trap &amp; Water Pan) 10m</t>
    </r>
    <r>
      <rPr>
        <sz val="11"/>
        <rFont val="Noto Sans"/>
        <family val="2"/>
      </rPr>
      <t>x</t>
    </r>
    <r>
      <rPr>
        <b/>
        <sz val="11"/>
        <rFont val="Noto Sans"/>
        <family val="2"/>
      </rPr>
      <t>3m</t>
    </r>
    <r>
      <rPr>
        <sz val="11"/>
        <rFont val="Noto Sans"/>
        <family val="2"/>
      </rPr>
      <t>x</t>
    </r>
    <r>
      <rPr>
        <b/>
        <sz val="11"/>
        <rFont val="Noto Sans"/>
        <family val="2"/>
      </rPr>
      <t>1.5m</t>
    </r>
  </si>
  <si>
    <r>
      <t>Excavated on moderate soil (10m</t>
    </r>
    <r>
      <rPr>
        <b/>
        <sz val="11"/>
        <rFont val="Noto Sans"/>
        <family val="2"/>
      </rPr>
      <t>x</t>
    </r>
    <r>
      <rPr>
        <sz val="11"/>
        <rFont val="Noto Sans"/>
        <family val="2"/>
      </rPr>
      <t>3m</t>
    </r>
    <r>
      <rPr>
        <b/>
        <sz val="11"/>
        <rFont val="Noto Sans"/>
        <family val="2"/>
      </rPr>
      <t>x</t>
    </r>
    <r>
      <rPr>
        <sz val="11"/>
        <rFont val="Noto Sans"/>
        <family val="2"/>
      </rPr>
      <t>1.5m) and level the surface. Compact to eliminate future settlement. Engineer to approve before any construction to start.</t>
    </r>
  </si>
  <si>
    <r>
      <t xml:space="preserve">Construct 4m length and 4m width R.C (1:2:4 Mixing ratio) slab base of 0.2m thick with Ø 12mm main bars and 10mm distribution bars both ways at top and bottom and distanced 150mm c/c                                                                                                                                           </t>
    </r>
    <r>
      <rPr>
        <b/>
        <sz val="11"/>
        <rFont val="Noto Sans"/>
        <family val="2"/>
      </rPr>
      <t xml:space="preserve"> N.B</t>
    </r>
    <r>
      <rPr>
        <sz val="11"/>
        <rFont val="Noto Sans"/>
        <family val="2"/>
      </rPr>
      <t xml:space="preserve"> </t>
    </r>
    <r>
      <rPr>
        <i/>
        <u/>
        <sz val="11"/>
        <rFont val="Noto Sans"/>
        <family val="2"/>
      </rPr>
      <t>The slab should mixed by machine, also it has to be kept moist and watered for a period of minimum 3 weeks and protect from sun</t>
    </r>
  </si>
  <si>
    <r>
      <rPr>
        <b/>
        <sz val="11"/>
        <rFont val="Noto Sans"/>
        <family val="2"/>
      </rPr>
      <t xml:space="preserve">Plaster - </t>
    </r>
    <r>
      <rPr>
        <sz val="11"/>
        <rFont val="Noto Sans"/>
        <family val="2"/>
      </rPr>
      <t>Apply 20mm plaster mix 1:3 and cement slurry (Nil) to the columns, beams and floor.</t>
    </r>
  </si>
  <si>
    <r>
      <t>6 mm</t>
    </r>
    <r>
      <rPr>
        <b/>
        <vertAlign val="superscript"/>
        <sz val="11"/>
        <color rgb="FFFF0000"/>
        <rFont val="Noto Sans"/>
        <family val="2"/>
      </rPr>
      <t>2</t>
    </r>
    <r>
      <rPr>
        <sz val="11"/>
        <rFont val="Noto Sans"/>
        <family val="2"/>
      </rPr>
      <t xml:space="preserve"> twin Wire (Array to Junction Box and from Junction Box to the switch box). (all wires should be passed through conduits and using rings in its terminals)</t>
    </r>
  </si>
  <si>
    <r>
      <t>m</t>
    </r>
    <r>
      <rPr>
        <vertAlign val="superscript"/>
        <sz val="11"/>
        <color rgb="FF000000"/>
        <rFont val="Noto Sans"/>
        <family val="2"/>
      </rPr>
      <t>3</t>
    </r>
  </si>
  <si>
    <r>
      <t>DN 2", PN, female threaded GI 90</t>
    </r>
    <r>
      <rPr>
        <b/>
        <vertAlign val="superscript"/>
        <sz val="11"/>
        <rFont val="Noto Sans"/>
        <family val="2"/>
      </rPr>
      <t>o</t>
    </r>
    <r>
      <rPr>
        <sz val="11"/>
        <rFont val="Noto Sans"/>
        <family val="2"/>
      </rPr>
      <t xml:space="preserve"> deg  bend</t>
    </r>
  </si>
  <si>
    <r>
      <t>Cast 20cm Mass concrete 1:3:6 mix design of the area (1.58x0.2x0.1m</t>
    </r>
    <r>
      <rPr>
        <sz val="11"/>
        <color theme="1"/>
        <rFont val="Noto Sans"/>
        <family val="2"/>
      </rPr>
      <t>)</t>
    </r>
  </si>
  <si>
    <r>
      <t>90</t>
    </r>
    <r>
      <rPr>
        <vertAlign val="superscript"/>
        <sz val="11"/>
        <color theme="1"/>
        <rFont val="Noto Sans"/>
        <family val="2"/>
      </rPr>
      <t>0</t>
    </r>
    <r>
      <rPr>
        <sz val="11"/>
        <color theme="1"/>
        <rFont val="Noto Sans"/>
        <family val="2"/>
      </rPr>
      <t xml:space="preserve"> GI Elbow 1"</t>
    </r>
  </si>
  <si>
    <r>
      <t>M</t>
    </r>
    <r>
      <rPr>
        <vertAlign val="superscript"/>
        <sz val="11"/>
        <color theme="1"/>
        <rFont val="Noto Sans"/>
        <family val="2"/>
      </rPr>
      <t>3</t>
    </r>
  </si>
  <si>
    <r>
      <t>M</t>
    </r>
    <r>
      <rPr>
        <vertAlign val="superscript"/>
        <sz val="11"/>
        <color theme="1"/>
        <rFont val="Noto Sans"/>
        <family val="2"/>
      </rPr>
      <t>2</t>
    </r>
  </si>
  <si>
    <r>
      <t>150mm RCC slab with diameter 10mm iron bars c/c 15cm on both directions 8.m</t>
    </r>
    <r>
      <rPr>
        <b/>
        <sz val="11"/>
        <color rgb="FF000000"/>
        <rFont val="Noto Sans"/>
        <family val="2"/>
      </rPr>
      <t>x</t>
    </r>
    <r>
      <rPr>
        <sz val="11"/>
        <color rgb="FF000000"/>
        <rFont val="Noto Sans"/>
        <family val="2"/>
      </rPr>
      <t>1.2m</t>
    </r>
    <r>
      <rPr>
        <b/>
        <sz val="11"/>
        <color rgb="FF000000"/>
        <rFont val="Noto Sans"/>
        <family val="2"/>
      </rPr>
      <t>x</t>
    </r>
    <r>
      <rPr>
        <sz val="11"/>
        <color rgb="FF000000"/>
        <rFont val="Noto Sans"/>
        <family val="2"/>
      </rPr>
      <t>0.20m</t>
    </r>
  </si>
  <si>
    <r>
      <t xml:space="preserve"> Similar Animal trough </t>
    </r>
    <r>
      <rPr>
        <b/>
        <sz val="11"/>
        <color rgb="FF000000"/>
        <rFont val="Noto Sans"/>
        <family val="2"/>
      </rPr>
      <t>as above</t>
    </r>
    <r>
      <rPr>
        <sz val="11"/>
        <color rgb="FF000000"/>
        <rFont val="Noto Sans"/>
        <family val="2"/>
      </rPr>
      <t xml:space="preserve"> with adjusted heights appropriate for goats/sheep</t>
    </r>
  </si>
  <si>
    <r>
      <rPr>
        <b/>
        <sz val="12"/>
        <rFont val="Noto Sans"/>
        <family val="2"/>
      </rPr>
      <t>(CONTRACTOR)</t>
    </r>
    <r>
      <rPr>
        <sz val="12"/>
        <rFont val="Noto Sans"/>
        <family val="2"/>
      </rPr>
      <t xml:space="preserve"> …………………………………………………………………………………</t>
    </r>
  </si>
  <si>
    <r>
      <t>M</t>
    </r>
    <r>
      <rPr>
        <vertAlign val="superscript"/>
        <sz val="11"/>
        <rFont val="Noto Sans"/>
        <family val="2"/>
      </rPr>
      <t>3</t>
    </r>
  </si>
  <si>
    <t>Procure and install Solar Panels Germany or CE-certified.Monocrystalline solar panels with a Total Peak power of 5.5 kW:
Minimum Panel power rating 450W, with manufacturer’s datasheet;  powering the pump and controller, approved by the ADRA/Engineer.</t>
  </si>
  <si>
    <t>Aluminium PV Mounting Structure with the smaller height of the structure not to be less than 1M, approved by the ADRA/Engineer.</t>
  </si>
  <si>
    <r>
      <t xml:space="preserve">Provide Variable speed drive </t>
    </r>
    <r>
      <rPr>
        <b/>
        <sz val="11"/>
        <rFont val="Noto Sans"/>
        <family val="2"/>
      </rPr>
      <t>Surface pump</t>
    </r>
    <r>
      <rPr>
        <sz val="11"/>
        <rFont val="Noto Sans"/>
        <family val="2"/>
      </rPr>
      <t xml:space="preserve"> (Centrifugal Pump) with controller  1.5 kW with a  Flow Range of 165 LPM, Head 80m (Min.) or as approved by the ADRA/Engineer.</t>
    </r>
  </si>
  <si>
    <t>Pump controller complete with accessories (Hobsolar 8kW or equivalent), approved by ADRA/Engineer.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</si>
</sst>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quot;$&quot;#,##0.00_);[Red]\(&quot;$&quot;#,##0.00\)"/>
    <numFmt numFmtId="165" formatCode="_(&quot;$&quot;* #,##0.00_);_(&quot;$&quot;* \(#,##0.00\);_(&quot;$&quot;* &quot;-&quot;??_);_(@_)"/>
    <numFmt numFmtId="166" formatCode="_(* #,##0.00_);_(* \(#,##0.00\);_(* &quot;-&quot;??_);_(@_)"/>
    <numFmt numFmtId="167" formatCode="#,##0.0"/>
    <numFmt numFmtId="168" formatCode="_(&quot;$&quot;* #,##0.0_);_(&quot;$&quot;* \(#,##0.0\);_(&quot;$&quot;* &quot;-&quot;??_);_(@_)"/>
    <numFmt numFmtId="169" formatCode="_(* #,##0.0_);_(* \(#,##0.0\);_(* &quot;-&quot;??_);_(@_)"/>
    <numFmt numFmtId="170" formatCode="_([$$-409]* #,##0.00_);_([$$-409]* \(#,##0.00\);_([$$-409]* &quot;-&quot;??_);_(@_)"/>
    <numFmt numFmtId="171" formatCode="&quot;$&quot;#,##0.0"/>
    <numFmt numFmtId="172" formatCode="0.0"/>
  </numFmts>
  <fonts count="42" x14ac:knownFonts="1">
    <font>
      <sz val="11"/>
      <color theme="1"/>
      <name val="Calibri"/>
      <family val="2"/>
      <scheme val="minor"/>
    </font>
    <font>
      <sz val="10"/>
      <color theme="1"/>
      <name val="Noto Sans"/>
      <family val="2"/>
    </font>
    <font>
      <sz val="11"/>
      <color theme="1"/>
      <name val="Calibri"/>
      <family val="2"/>
      <scheme val="minor"/>
    </font>
    <font>
      <sz val="10"/>
      <name val="Arial"/>
      <family val="2"/>
    </font>
    <font>
      <sz val="10"/>
      <name val="Times New Roman"/>
      <family val="1"/>
    </font>
    <font>
      <sz val="8"/>
      <name val="Calibri"/>
      <family val="2"/>
      <scheme val="minor"/>
    </font>
    <font>
      <b/>
      <sz val="10"/>
      <color theme="1"/>
      <name val="Noto Sans"/>
      <family val="2"/>
    </font>
    <font>
      <b/>
      <sz val="12"/>
      <color indexed="64"/>
      <name val="Noto Sans"/>
      <family val="2"/>
    </font>
    <font>
      <sz val="11"/>
      <color theme="1"/>
      <name val="Noto Sans"/>
      <family val="2"/>
    </font>
    <font>
      <b/>
      <sz val="11"/>
      <color theme="1"/>
      <name val="Noto Sans"/>
      <family val="2"/>
    </font>
    <font>
      <b/>
      <sz val="11"/>
      <color indexed="64"/>
      <name val="Noto Sans"/>
      <family val="2"/>
    </font>
    <font>
      <b/>
      <sz val="11"/>
      <name val="Noto Sans"/>
      <family val="2"/>
    </font>
    <font>
      <sz val="11"/>
      <color indexed="64"/>
      <name val="Noto Sans"/>
      <family val="2"/>
    </font>
    <font>
      <b/>
      <u/>
      <sz val="11"/>
      <name val="Noto Sans"/>
      <family val="2"/>
    </font>
    <font>
      <sz val="11"/>
      <name val="Noto Sans"/>
      <family val="2"/>
    </font>
    <font>
      <sz val="11"/>
      <color rgb="FF000000"/>
      <name val="Noto Sans"/>
      <family val="2"/>
    </font>
    <font>
      <vertAlign val="superscript"/>
      <sz val="11"/>
      <color rgb="FF000000"/>
      <name val="Noto Sans"/>
      <family val="2"/>
    </font>
    <font>
      <b/>
      <i/>
      <sz val="11"/>
      <name val="Noto Sans"/>
      <family val="2"/>
    </font>
    <font>
      <b/>
      <i/>
      <sz val="11"/>
      <color rgb="FF000000"/>
      <name val="Noto Sans"/>
      <family val="2"/>
    </font>
    <font>
      <sz val="11"/>
      <color indexed="8"/>
      <name val="Noto Sans"/>
      <family val="2"/>
    </font>
    <font>
      <i/>
      <sz val="11"/>
      <color rgb="FF000000"/>
      <name val="Noto Sans"/>
      <family val="2"/>
    </font>
    <font>
      <i/>
      <sz val="11"/>
      <color theme="1"/>
      <name val="Noto Sans"/>
      <family val="2"/>
    </font>
    <font>
      <b/>
      <i/>
      <sz val="11"/>
      <color theme="1"/>
      <name val="Noto Sans"/>
      <family val="2"/>
    </font>
    <font>
      <sz val="11"/>
      <color theme="4"/>
      <name val="Noto Sans"/>
      <family val="2"/>
    </font>
    <font>
      <i/>
      <u/>
      <sz val="11"/>
      <name val="Noto Sans"/>
      <family val="2"/>
    </font>
    <font>
      <sz val="11"/>
      <color rgb="FFFF0000"/>
      <name val="Noto Sans"/>
      <family val="2"/>
    </font>
    <font>
      <b/>
      <vertAlign val="superscript"/>
      <sz val="11"/>
      <color rgb="FFFF0000"/>
      <name val="Noto Sans"/>
      <family val="2"/>
    </font>
    <font>
      <b/>
      <vertAlign val="superscript"/>
      <sz val="11"/>
      <name val="Noto Sans"/>
      <family val="2"/>
    </font>
    <font>
      <b/>
      <u/>
      <sz val="11"/>
      <color rgb="FF000000"/>
      <name val="Noto Sans"/>
      <family val="2"/>
    </font>
    <font>
      <b/>
      <sz val="11"/>
      <color rgb="FF000000"/>
      <name val="Noto Sans"/>
      <family val="2"/>
    </font>
    <font>
      <vertAlign val="superscript"/>
      <sz val="11"/>
      <color theme="1"/>
      <name val="Noto Sans"/>
      <family val="2"/>
    </font>
    <font>
      <b/>
      <i/>
      <u/>
      <sz val="11"/>
      <color rgb="FF000000"/>
      <name val="Noto Sans"/>
      <family val="2"/>
    </font>
    <font>
      <b/>
      <sz val="14"/>
      <name val="Noto Sans"/>
      <family val="2"/>
    </font>
    <font>
      <b/>
      <sz val="14"/>
      <color indexed="64"/>
      <name val="Noto Sans"/>
      <family val="2"/>
    </font>
    <font>
      <sz val="12"/>
      <color theme="1"/>
      <name val="Noto Sans"/>
      <family val="2"/>
    </font>
    <font>
      <b/>
      <sz val="11.5"/>
      <color indexed="64"/>
      <name val="Noto Sans"/>
      <family val="2"/>
    </font>
    <font>
      <b/>
      <sz val="11.5"/>
      <name val="Noto Sans"/>
      <family val="2"/>
    </font>
    <font>
      <b/>
      <sz val="12"/>
      <name val="Noto Sans"/>
      <family val="2"/>
    </font>
    <font>
      <sz val="12"/>
      <color indexed="64"/>
      <name val="Noto Sans"/>
      <family val="2"/>
    </font>
    <font>
      <sz val="14"/>
      <color theme="1"/>
      <name val="Noto Sans"/>
      <family val="2"/>
    </font>
    <font>
      <sz val="12"/>
      <name val="Noto Sans"/>
      <family val="2"/>
    </font>
    <font>
      <vertAlign val="superscript"/>
      <sz val="11"/>
      <name val="Noto Sans"/>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indexed="65"/>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auto="1"/>
      </right>
      <top/>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9">
    <xf numFmtId="0" fontId="0" fillId="0" borderId="0"/>
    <xf numFmtId="166" fontId="2" fillId="0" borderId="0" applyFont="0" applyFill="0" applyBorder="0" applyAlignment="0" applyProtection="0"/>
    <xf numFmtId="165" fontId="2" fillId="0" borderId="0" applyFont="0" applyFill="0" applyBorder="0" applyAlignment="0" applyProtection="0"/>
    <xf numFmtId="0" fontId="3" fillId="0" borderId="0"/>
    <xf numFmtId="0" fontId="4" fillId="0" borderId="0"/>
    <xf numFmtId="49" fontId="3" fillId="0" borderId="0"/>
    <xf numFmtId="0" fontId="3" fillId="0" borderId="0"/>
    <xf numFmtId="0" fontId="3" fillId="0" borderId="0"/>
    <xf numFmtId="41" fontId="2" fillId="0" borderId="0" applyFont="0" applyFill="0" applyBorder="0" applyAlignment="0" applyProtection="0"/>
  </cellStyleXfs>
  <cellXfs count="208">
    <xf numFmtId="0" fontId="0" fillId="0" borderId="0" xfId="0"/>
    <xf numFmtId="0" fontId="8" fillId="0" borderId="0" xfId="0" applyFont="1"/>
    <xf numFmtId="0" fontId="9" fillId="9" borderId="10" xfId="0" applyFont="1" applyFill="1" applyBorder="1" applyAlignment="1">
      <alignment horizontal="center" vertical="center" wrapText="1"/>
    </xf>
    <xf numFmtId="0" fontId="9" fillId="9" borderId="11" xfId="0" applyFont="1" applyFill="1" applyBorder="1" applyAlignment="1">
      <alignment horizontal="left"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6" fillId="10" borderId="13" xfId="0" applyFont="1" applyFill="1" applyBorder="1" applyAlignment="1">
      <alignment horizontal="center" vertical="center"/>
    </xf>
    <xf numFmtId="0" fontId="9" fillId="10" borderId="14" xfId="0" applyFont="1" applyFill="1" applyBorder="1" applyAlignment="1">
      <alignment horizontal="center" wrapText="1"/>
    </xf>
    <xf numFmtId="0" fontId="8" fillId="0" borderId="0" xfId="0" applyFont="1" applyAlignment="1">
      <alignment horizontal="left"/>
    </xf>
    <xf numFmtId="0" fontId="10"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 xfId="3" applyFont="1" applyBorder="1" applyAlignment="1">
      <alignment horizontal="left" vertical="center"/>
    </xf>
    <xf numFmtId="0" fontId="13" fillId="0" borderId="1" xfId="3" applyFont="1" applyBorder="1" applyAlignment="1">
      <alignment horizontal="center" vertical="center"/>
    </xf>
    <xf numFmtId="0" fontId="8" fillId="0" borderId="13" xfId="0" applyFont="1" applyBorder="1" applyAlignment="1">
      <alignment horizontal="center" vertical="center"/>
    </xf>
    <xf numFmtId="0" fontId="14" fillId="0" borderId="1" xfId="3" applyFont="1" applyBorder="1" applyAlignment="1">
      <alignment horizontal="left" vertical="top" wrapText="1"/>
    </xf>
    <xf numFmtId="0" fontId="15" fillId="0" borderId="1" xfId="0" applyFont="1" applyBorder="1" applyAlignment="1">
      <alignment horizontal="center" vertical="center" wrapText="1"/>
    </xf>
    <xf numFmtId="0" fontId="8" fillId="0" borderId="1" xfId="0" applyFont="1" applyBorder="1" applyAlignment="1">
      <alignment horizontal="center" vertical="center"/>
    </xf>
    <xf numFmtId="165" fontId="8" fillId="0" borderId="14" xfId="2" applyFont="1" applyBorder="1" applyAlignment="1">
      <alignment vertical="center"/>
    </xf>
    <xf numFmtId="0" fontId="11" fillId="0" borderId="13" xfId="3" applyFont="1" applyBorder="1" applyAlignment="1">
      <alignment horizontal="centerContinuous" vertical="center"/>
    </xf>
    <xf numFmtId="0" fontId="11" fillId="0" borderId="1" xfId="3" applyFont="1" applyBorder="1" applyAlignment="1">
      <alignment horizontal="center"/>
    </xf>
    <xf numFmtId="167" fontId="11" fillId="0" borderId="1" xfId="3" applyNumberFormat="1" applyFont="1" applyBorder="1" applyAlignment="1">
      <alignment horizontal="center"/>
    </xf>
    <xf numFmtId="0" fontId="8" fillId="0" borderId="1" xfId="0" applyFont="1" applyBorder="1" applyAlignment="1">
      <alignment horizontal="center"/>
    </xf>
    <xf numFmtId="0" fontId="14" fillId="0" borderId="13" xfId="3" applyFont="1" applyBorder="1" applyAlignment="1">
      <alignment horizontal="centerContinuous" vertical="center"/>
    </xf>
    <xf numFmtId="167" fontId="14" fillId="0" borderId="1" xfId="3" applyNumberFormat="1" applyFont="1" applyBorder="1" applyAlignment="1">
      <alignment horizontal="center" vertical="center"/>
    </xf>
    <xf numFmtId="168" fontId="8" fillId="0" borderId="1" xfId="2" applyNumberFormat="1" applyFont="1" applyBorder="1" applyAlignment="1">
      <alignment horizontal="center" vertical="center"/>
    </xf>
    <xf numFmtId="0" fontId="13" fillId="0" borderId="1" xfId="3" applyFont="1" applyBorder="1" applyAlignment="1">
      <alignment vertical="center"/>
    </xf>
    <xf numFmtId="0" fontId="14" fillId="0" borderId="1" xfId="3" applyFont="1" applyBorder="1" applyAlignment="1">
      <alignment horizontal="center" vertical="center"/>
    </xf>
    <xf numFmtId="0" fontId="17" fillId="0" borderId="1" xfId="3" applyFont="1" applyBorder="1" applyAlignment="1">
      <alignment vertical="top" wrapText="1"/>
    </xf>
    <xf numFmtId="0" fontId="8" fillId="0" borderId="1" xfId="3" applyFont="1" applyBorder="1" applyAlignment="1">
      <alignment horizontal="justify" vertical="top" wrapText="1"/>
    </xf>
    <xf numFmtId="0" fontId="15" fillId="3" borderId="1" xfId="0" applyFont="1" applyFill="1" applyBorder="1" applyAlignment="1">
      <alignment horizontal="center" vertical="center" wrapText="1"/>
    </xf>
    <xf numFmtId="0" fontId="8"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wrapText="1"/>
    </xf>
    <xf numFmtId="0" fontId="8" fillId="0" borderId="1" xfId="0" applyFont="1" applyBorder="1" applyAlignment="1">
      <alignment wrapText="1"/>
    </xf>
    <xf numFmtId="0" fontId="8" fillId="0" borderId="1" xfId="4" applyFont="1" applyBorder="1" applyAlignment="1">
      <alignment horizontal="left" vertical="top" wrapText="1"/>
    </xf>
    <xf numFmtId="0" fontId="8" fillId="0" borderId="13" xfId="0" applyFont="1" applyBorder="1" applyAlignment="1">
      <alignment vertical="center"/>
    </xf>
    <xf numFmtId="0" fontId="15" fillId="8" borderId="1" xfId="0" applyFont="1" applyFill="1" applyBorder="1" applyAlignment="1">
      <alignment horizontal="center" vertical="center" wrapText="1"/>
    </xf>
    <xf numFmtId="164" fontId="18" fillId="7" borderId="14" xfId="0" applyNumberFormat="1" applyFont="1" applyFill="1" applyBorder="1" applyAlignment="1">
      <alignment horizontal="right" vertical="center" wrapText="1"/>
    </xf>
    <xf numFmtId="0" fontId="8" fillId="0" borderId="14" xfId="0" applyFont="1" applyBorder="1"/>
    <xf numFmtId="167" fontId="14" fillId="0" borderId="1" xfId="3" applyNumberFormat="1" applyFont="1" applyBorder="1" applyAlignment="1">
      <alignment horizontal="center"/>
    </xf>
    <xf numFmtId="168" fontId="8" fillId="0" borderId="1" xfId="2" applyNumberFormat="1" applyFont="1" applyBorder="1" applyAlignment="1">
      <alignment horizontal="center"/>
    </xf>
    <xf numFmtId="0" fontId="13" fillId="0" borderId="1" xfId="3" applyFont="1" applyBorder="1" applyAlignment="1">
      <alignment vertical="top" wrapText="1"/>
    </xf>
    <xf numFmtId="0" fontId="14" fillId="0" borderId="1" xfId="3" applyFont="1" applyBorder="1" applyAlignment="1">
      <alignment horizontal="center"/>
    </xf>
    <xf numFmtId="0" fontId="19" fillId="0" borderId="1" xfId="3" applyFont="1" applyBorder="1" applyAlignment="1">
      <alignment horizontal="left" vertical="top" wrapText="1"/>
    </xf>
    <xf numFmtId="0" fontId="15" fillId="3" borderId="1" xfId="0" applyFont="1" applyFill="1" applyBorder="1" applyAlignment="1">
      <alignment vertical="center" wrapText="1"/>
    </xf>
    <xf numFmtId="168" fontId="15" fillId="3" borderId="1" xfId="2" applyNumberFormat="1" applyFont="1" applyFill="1" applyBorder="1" applyAlignment="1">
      <alignment horizontal="center" vertical="center" wrapText="1"/>
    </xf>
    <xf numFmtId="0" fontId="20" fillId="8" borderId="1" xfId="0" applyFont="1" applyFill="1" applyBorder="1" applyAlignment="1">
      <alignment horizontal="center" vertical="center" wrapText="1"/>
    </xf>
    <xf numFmtId="168" fontId="8" fillId="0" borderId="14" xfId="2" applyNumberFormat="1" applyFont="1" applyBorder="1" applyAlignment="1">
      <alignment horizontal="left" vertical="center" indent="1"/>
    </xf>
    <xf numFmtId="167" fontId="14" fillId="0" borderId="1" xfId="3" applyNumberFormat="1" applyFont="1" applyBorder="1" applyAlignment="1">
      <alignment horizontal="center" vertical="center" wrapText="1"/>
    </xf>
    <xf numFmtId="168" fontId="8" fillId="0" borderId="14" xfId="2" applyNumberFormat="1" applyFont="1" applyBorder="1" applyAlignment="1">
      <alignment horizontal="left" indent="1"/>
    </xf>
    <xf numFmtId="0" fontId="21" fillId="8" borderId="1" xfId="0" applyFont="1" applyFill="1" applyBorder="1" applyAlignment="1">
      <alignment horizontal="center"/>
    </xf>
    <xf numFmtId="168" fontId="22" fillId="7" borderId="14" xfId="2" applyNumberFormat="1" applyFont="1" applyFill="1" applyBorder="1" applyAlignment="1">
      <alignment horizontal="left" indent="1"/>
    </xf>
    <xf numFmtId="166" fontId="14" fillId="0" borderId="1" xfId="1" applyFont="1" applyFill="1" applyBorder="1" applyAlignment="1">
      <alignment wrapText="1"/>
    </xf>
    <xf numFmtId="165" fontId="8" fillId="0" borderId="1" xfId="2" applyFont="1" applyBorder="1" applyAlignment="1">
      <alignment horizontal="center"/>
    </xf>
    <xf numFmtId="168" fontId="8" fillId="0" borderId="14" xfId="2" applyNumberFormat="1" applyFont="1" applyBorder="1" applyAlignment="1">
      <alignment horizontal="left" indent="2"/>
    </xf>
    <xf numFmtId="168" fontId="22" fillId="7" borderId="14" xfId="2" applyNumberFormat="1" applyFont="1" applyFill="1" applyBorder="1" applyAlignment="1">
      <alignment horizontal="left" indent="2"/>
    </xf>
    <xf numFmtId="168" fontId="8" fillId="0" borderId="14" xfId="2" applyNumberFormat="1" applyFont="1" applyBorder="1" applyAlignment="1">
      <alignment horizontal="left" vertical="center" indent="2"/>
    </xf>
    <xf numFmtId="168" fontId="15" fillId="3" borderId="1" xfId="2" applyNumberFormat="1" applyFont="1" applyFill="1" applyBorder="1" applyAlignment="1">
      <alignment horizontal="center" wrapText="1"/>
    </xf>
    <xf numFmtId="0" fontId="11" fillId="0" borderId="15" xfId="0" applyFont="1" applyBorder="1" applyAlignment="1">
      <alignment horizontal="left" vertical="center"/>
    </xf>
    <xf numFmtId="165" fontId="9" fillId="11" borderId="17" xfId="1" applyNumberFormat="1" applyFont="1" applyFill="1" applyBorder="1" applyAlignment="1">
      <alignment horizontal="left"/>
    </xf>
    <xf numFmtId="0" fontId="8" fillId="0" borderId="21" xfId="0" applyFont="1" applyBorder="1" applyAlignment="1">
      <alignment horizontal="left"/>
    </xf>
    <xf numFmtId="0" fontId="8" fillId="0" borderId="0" xfId="0" applyFont="1" applyAlignment="1">
      <alignment horizontal="center"/>
    </xf>
    <xf numFmtId="0" fontId="8" fillId="0" borderId="20" xfId="0" applyFont="1" applyBorder="1" applyAlignment="1">
      <alignment horizontal="left"/>
    </xf>
    <xf numFmtId="0" fontId="23" fillId="0" borderId="13" xfId="0" applyFont="1" applyBorder="1" applyAlignment="1">
      <alignment horizontal="center" vertical="center"/>
    </xf>
    <xf numFmtId="0" fontId="23" fillId="0" borderId="0" xfId="0" applyFont="1"/>
    <xf numFmtId="0" fontId="14" fillId="2" borderId="1" xfId="7" applyFont="1" applyFill="1" applyBorder="1" applyAlignment="1">
      <alignment horizontal="left" vertical="center" wrapText="1"/>
    </xf>
    <xf numFmtId="2" fontId="14" fillId="2" borderId="1" xfId="7" applyNumberFormat="1" applyFont="1" applyFill="1" applyBorder="1" applyAlignment="1">
      <alignment horizontal="center" vertical="center" wrapText="1"/>
    </xf>
    <xf numFmtId="165" fontId="14" fillId="2" borderId="1" xfId="2" applyFont="1" applyFill="1" applyBorder="1" applyAlignment="1">
      <alignment horizontal="center" vertical="center" wrapText="1"/>
    </xf>
    <xf numFmtId="165" fontId="14" fillId="2" borderId="14" xfId="2" applyFont="1" applyFill="1" applyBorder="1" applyAlignment="1">
      <alignment horizontal="center" vertical="center" wrapText="1"/>
    </xf>
    <xf numFmtId="168" fontId="8" fillId="2" borderId="1" xfId="2" applyNumberFormat="1" applyFont="1" applyFill="1" applyBorder="1" applyAlignment="1">
      <alignment horizontal="center"/>
    </xf>
    <xf numFmtId="168" fontId="8" fillId="2" borderId="14" xfId="2" applyNumberFormat="1" applyFont="1" applyFill="1" applyBorder="1" applyAlignment="1">
      <alignment horizontal="left" vertical="center" indent="2"/>
    </xf>
    <xf numFmtId="2" fontId="8" fillId="0" borderId="13" xfId="0" applyNumberFormat="1" applyFont="1" applyBorder="1" applyAlignment="1">
      <alignment horizontal="center" vertical="center"/>
    </xf>
    <xf numFmtId="0" fontId="14" fillId="2" borderId="1" xfId="7" applyFont="1" applyFill="1" applyBorder="1" applyAlignment="1">
      <alignment horizontal="center" vertical="center" wrapText="1"/>
    </xf>
    <xf numFmtId="0" fontId="14" fillId="2" borderId="1" xfId="7" applyFont="1" applyFill="1" applyBorder="1" applyAlignment="1">
      <alignment horizontal="left" vertical="top"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xf>
    <xf numFmtId="2" fontId="14" fillId="0" borderId="1" xfId="1" applyNumberFormat="1" applyFont="1" applyBorder="1" applyAlignment="1">
      <alignment horizontal="center" vertical="center" wrapText="1"/>
    </xf>
    <xf numFmtId="170" fontId="14" fillId="2" borderId="1" xfId="1" applyNumberFormat="1" applyFont="1" applyFill="1" applyBorder="1" applyAlignment="1">
      <alignment horizontal="center" vertical="center"/>
    </xf>
    <xf numFmtId="170" fontId="14" fillId="2" borderId="14" xfId="1" applyNumberFormat="1" applyFont="1" applyFill="1" applyBorder="1" applyAlignment="1">
      <alignment horizontal="center" vertical="center" wrapText="1"/>
    </xf>
    <xf numFmtId="0" fontId="15" fillId="0" borderId="13" xfId="0" applyFont="1" applyBorder="1" applyAlignment="1">
      <alignment horizontal="center" vertical="center"/>
    </xf>
    <xf numFmtId="0" fontId="14" fillId="0" borderId="1" xfId="0" applyFont="1" applyBorder="1" applyAlignment="1">
      <alignment vertical="center" wrapText="1"/>
    </xf>
    <xf numFmtId="0" fontId="25" fillId="0" borderId="1" xfId="0" applyFont="1" applyBorder="1" applyAlignment="1">
      <alignment horizontal="center" vertical="center"/>
    </xf>
    <xf numFmtId="171" fontId="15" fillId="0" borderId="1" xfId="0" applyNumberFormat="1" applyFont="1" applyBorder="1" applyAlignment="1">
      <alignment horizontal="center" vertical="center"/>
    </xf>
    <xf numFmtId="166" fontId="15" fillId="0" borderId="14" xfId="1" applyFont="1" applyBorder="1" applyAlignment="1">
      <alignment horizontal="center" vertical="center"/>
    </xf>
    <xf numFmtId="172" fontId="8" fillId="0" borderId="13" xfId="0" applyNumberFormat="1" applyFont="1" applyBorder="1" applyAlignment="1">
      <alignment horizontal="center" vertical="center"/>
    </xf>
    <xf numFmtId="170" fontId="14" fillId="0" borderId="1" xfId="1" applyNumberFormat="1" applyFont="1" applyBorder="1" applyAlignment="1">
      <alignment horizontal="center" vertical="center"/>
    </xf>
    <xf numFmtId="170" fontId="14" fillId="0" borderId="14" xfId="1" applyNumberFormat="1" applyFont="1" applyBorder="1" applyAlignment="1">
      <alignment horizontal="center" vertical="center" wrapText="1"/>
    </xf>
    <xf numFmtId="170" fontId="14" fillId="0" borderId="14" xfId="1"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5" xfId="0" applyFont="1" applyFill="1" applyBorder="1" applyAlignment="1">
      <alignment horizontal="left" vertical="center" wrapText="1"/>
    </xf>
    <xf numFmtId="0" fontId="6" fillId="10" borderId="5" xfId="0" applyFont="1" applyFill="1" applyBorder="1" applyAlignment="1">
      <alignment horizontal="center" vertical="center"/>
    </xf>
    <xf numFmtId="0" fontId="9" fillId="10" borderId="5" xfId="0" applyFont="1" applyFill="1" applyBorder="1" applyAlignment="1">
      <alignment horizont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2" borderId="0" xfId="0" applyFont="1" applyFill="1"/>
    <xf numFmtId="0" fontId="14" fillId="2" borderId="1" xfId="0" applyFont="1" applyFill="1" applyBorder="1" applyAlignment="1">
      <alignment horizontal="left" vertical="top" wrapText="1"/>
    </xf>
    <xf numFmtId="0" fontId="25" fillId="0" borderId="0" xfId="0" applyFont="1"/>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11" fillId="0" borderId="6" xfId="0" applyFont="1" applyBorder="1" applyAlignment="1">
      <alignment horizontal="left" vertical="center"/>
    </xf>
    <xf numFmtId="165" fontId="9" fillId="11" borderId="8" xfId="1" applyNumberFormat="1" applyFont="1" applyFill="1" applyBorder="1" applyAlignment="1">
      <alignment horizontal="left"/>
    </xf>
    <xf numFmtId="0" fontId="8" fillId="0" borderId="10" xfId="0" applyFont="1" applyBorder="1" applyAlignment="1">
      <alignment horizontal="center" vertical="center"/>
    </xf>
    <xf numFmtId="0" fontId="15" fillId="2" borderId="11" xfId="0" applyFont="1" applyFill="1" applyBorder="1" applyAlignment="1">
      <alignment vertical="center" wrapText="1"/>
    </xf>
    <xf numFmtId="0" fontId="15" fillId="2" borderId="11" xfId="0" applyFont="1" applyFill="1" applyBorder="1" applyAlignment="1">
      <alignment horizontal="center" vertical="center" wrapText="1"/>
    </xf>
    <xf numFmtId="165" fontId="14" fillId="2" borderId="11" xfId="2" applyFont="1" applyFill="1" applyBorder="1" applyAlignment="1">
      <alignment horizontal="center" vertical="center"/>
    </xf>
    <xf numFmtId="165" fontId="14" fillId="2" borderId="12" xfId="2" applyFont="1" applyFill="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165" fontId="14" fillId="2" borderId="1" xfId="2" applyFont="1" applyFill="1" applyBorder="1" applyAlignment="1">
      <alignment horizontal="center" vertical="center"/>
    </xf>
    <xf numFmtId="165" fontId="14" fillId="2" borderId="14" xfId="2" applyFont="1" applyFill="1" applyBorder="1" applyAlignment="1">
      <alignment horizontal="center" vertical="center"/>
    </xf>
    <xf numFmtId="49" fontId="11" fillId="2" borderId="1" xfId="5" applyFont="1" applyFill="1" applyBorder="1" applyAlignment="1">
      <alignment vertical="top" wrapText="1"/>
    </xf>
    <xf numFmtId="0" fontId="14" fillId="2" borderId="1" xfId="6" quotePrefix="1" applyFont="1" applyFill="1" applyBorder="1" applyAlignment="1">
      <alignment horizontal="center" vertical="center"/>
    </xf>
    <xf numFmtId="0" fontId="14" fillId="2" borderId="1" xfId="6" applyFont="1" applyFill="1" applyBorder="1" applyAlignment="1">
      <alignment horizontal="center" vertical="center"/>
    </xf>
    <xf numFmtId="0" fontId="14" fillId="2" borderId="1" xfId="6" applyFont="1" applyFill="1" applyBorder="1" applyAlignment="1">
      <alignment horizontal="left" vertical="top" wrapText="1"/>
    </xf>
    <xf numFmtId="3" fontId="14" fillId="2" borderId="1" xfId="6" applyNumberFormat="1" applyFont="1" applyFill="1" applyBorder="1" applyAlignment="1">
      <alignment horizontal="center" vertical="center"/>
    </xf>
    <xf numFmtId="0" fontId="8" fillId="0" borderId="13" xfId="0" applyFont="1" applyBorder="1"/>
    <xf numFmtId="0" fontId="14" fillId="2" borderId="1" xfId="6" applyFont="1" applyFill="1" applyBorder="1" applyAlignment="1">
      <alignment wrapText="1"/>
    </xf>
    <xf numFmtId="0" fontId="14" fillId="2" borderId="1" xfId="6" applyFont="1" applyFill="1" applyBorder="1" applyAlignment="1">
      <alignment horizontal="center"/>
    </xf>
    <xf numFmtId="3" fontId="14" fillId="2" borderId="1" xfId="6" applyNumberFormat="1" applyFont="1" applyFill="1" applyBorder="1"/>
    <xf numFmtId="165" fontId="14" fillId="2" borderId="1" xfId="2" applyFont="1" applyFill="1" applyBorder="1" applyAlignment="1"/>
    <xf numFmtId="165" fontId="14" fillId="2" borderId="14" xfId="2" applyFont="1" applyFill="1" applyBorder="1" applyAlignment="1"/>
    <xf numFmtId="0" fontId="11" fillId="0" borderId="29" xfId="0" applyFont="1" applyBorder="1" applyAlignment="1">
      <alignment horizontal="left" vertical="center"/>
    </xf>
    <xf numFmtId="165" fontId="9" fillId="11" borderId="30" xfId="1" applyNumberFormat="1" applyFont="1" applyFill="1" applyBorder="1" applyAlignment="1">
      <alignment horizontal="left"/>
    </xf>
    <xf numFmtId="0" fontId="8" fillId="0" borderId="10" xfId="0" applyFont="1" applyBorder="1" applyAlignment="1">
      <alignment vertical="center"/>
    </xf>
    <xf numFmtId="0" fontId="28" fillId="0" borderId="11" xfId="0" applyFont="1" applyBorder="1" applyAlignment="1">
      <alignment vertical="center" wrapText="1"/>
    </xf>
    <xf numFmtId="0" fontId="29" fillId="0" borderId="11" xfId="0" applyFont="1" applyBorder="1" applyAlignment="1">
      <alignment horizontal="center" vertical="center" wrapText="1"/>
    </xf>
    <xf numFmtId="0" fontId="8" fillId="0" borderId="11" xfId="0" applyFont="1" applyBorder="1" applyAlignment="1">
      <alignment horizontal="center"/>
    </xf>
    <xf numFmtId="0" fontId="8" fillId="0" borderId="12" xfId="0" applyFont="1" applyBorder="1"/>
    <xf numFmtId="0" fontId="15" fillId="0" borderId="1" xfId="0" applyFont="1" applyBorder="1" applyAlignment="1">
      <alignment vertical="center" wrapText="1"/>
    </xf>
    <xf numFmtId="0" fontId="28" fillId="0" borderId="1" xfId="0" applyFont="1" applyBorder="1" applyAlignment="1">
      <alignment vertical="center" wrapText="1"/>
    </xf>
    <xf numFmtId="0" fontId="9" fillId="0" borderId="13" xfId="0" applyFont="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2" fontId="8" fillId="2" borderId="1" xfId="0" applyNumberFormat="1"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165" fontId="14" fillId="6" borderId="14" xfId="2"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31" fillId="0" borderId="1" xfId="0" applyFont="1" applyBorder="1" applyAlignment="1">
      <alignment vertical="center" wrapText="1"/>
    </xf>
    <xf numFmtId="0" fontId="15" fillId="0" borderId="14" xfId="0" applyFont="1" applyBorder="1" applyAlignment="1">
      <alignment horizontal="right" vertical="center"/>
    </xf>
    <xf numFmtId="0" fontId="8" fillId="0" borderId="26" xfId="0" applyFont="1" applyBorder="1" applyAlignment="1">
      <alignment vertical="center"/>
    </xf>
    <xf numFmtId="165" fontId="17" fillId="4" borderId="1" xfId="2" applyFont="1" applyFill="1" applyBorder="1" applyAlignment="1">
      <alignment horizontal="center" vertical="center" wrapText="1"/>
    </xf>
    <xf numFmtId="165" fontId="17" fillId="5" borderId="14" xfId="2"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8" fillId="0" borderId="21" xfId="0" applyFont="1" applyBorder="1" applyAlignment="1">
      <alignment vertical="center"/>
    </xf>
    <xf numFmtId="0" fontId="8" fillId="0" borderId="20" xfId="0" applyFont="1" applyBorder="1"/>
    <xf numFmtId="0" fontId="33" fillId="9" borderId="27" xfId="7" applyFont="1" applyFill="1" applyBorder="1" applyAlignment="1">
      <alignment horizontal="center" vertical="center"/>
    </xf>
    <xf numFmtId="166" fontId="33" fillId="9" borderId="34" xfId="8" applyNumberFormat="1" applyFont="1" applyFill="1" applyBorder="1" applyAlignment="1">
      <alignment horizontal="center" vertical="center" wrapText="1"/>
    </xf>
    <xf numFmtId="0" fontId="34" fillId="0" borderId="0" xfId="0" applyFont="1" applyAlignment="1">
      <alignment horizontal="left"/>
    </xf>
    <xf numFmtId="0" fontId="35" fillId="0" borderId="13" xfId="0" applyFont="1" applyBorder="1" applyAlignment="1">
      <alignment horizontal="center" vertical="center" wrapText="1"/>
    </xf>
    <xf numFmtId="0" fontId="7" fillId="12" borderId="1" xfId="7" applyFont="1" applyFill="1" applyBorder="1" applyAlignment="1">
      <alignment vertical="center" wrapText="1"/>
    </xf>
    <xf numFmtId="0" fontId="35" fillId="0" borderId="1" xfId="7" applyFont="1" applyBorder="1" applyAlignment="1">
      <alignment horizontal="center" vertical="center"/>
    </xf>
    <xf numFmtId="166" fontId="35" fillId="0" borderId="14" xfId="8" applyNumberFormat="1" applyFont="1" applyBorder="1" applyAlignment="1">
      <alignment horizontal="center" vertical="center" wrapText="1"/>
    </xf>
    <xf numFmtId="0" fontId="36" fillId="0" borderId="1" xfId="7" applyFont="1" applyBorder="1" applyAlignment="1">
      <alignment horizontal="center" vertical="center"/>
    </xf>
    <xf numFmtId="0" fontId="37" fillId="0" borderId="1" xfId="7" applyFont="1" applyBorder="1" applyAlignment="1">
      <alignment vertical="center" wrapText="1"/>
    </xf>
    <xf numFmtId="0" fontId="38" fillId="0" borderId="13" xfId="0" applyFont="1" applyBorder="1" applyAlignment="1">
      <alignment horizontal="center" vertical="center" wrapText="1"/>
    </xf>
    <xf numFmtId="0" fontId="38" fillId="12" borderId="1" xfId="7" applyFont="1" applyFill="1" applyBorder="1" applyAlignment="1">
      <alignment horizontal="left" vertical="top" wrapText="1"/>
    </xf>
    <xf numFmtId="0" fontId="38" fillId="0" borderId="1" xfId="7" applyFont="1" applyBorder="1" applyAlignment="1">
      <alignment horizontal="center" vertical="center"/>
    </xf>
    <xf numFmtId="2" fontId="38" fillId="0" borderId="1" xfId="7" applyNumberFormat="1" applyFont="1" applyBorder="1" applyAlignment="1">
      <alignment horizontal="center" vertical="center"/>
    </xf>
    <xf numFmtId="0" fontId="38" fillId="0" borderId="1" xfId="8" applyNumberFormat="1" applyFont="1" applyBorder="1" applyAlignment="1">
      <alignment horizontal="center" vertical="center" wrapText="1"/>
    </xf>
    <xf numFmtId="166" fontId="38" fillId="0" borderId="14" xfId="8" applyNumberFormat="1" applyFont="1" applyBorder="1" applyAlignment="1">
      <alignment horizontal="center" vertical="center" wrapText="1"/>
    </xf>
    <xf numFmtId="0" fontId="7" fillId="13" borderId="35" xfId="0" applyFont="1" applyFill="1" applyBorder="1" applyAlignment="1">
      <alignment horizontal="center" vertical="center" wrapText="1"/>
    </xf>
    <xf numFmtId="166" fontId="35" fillId="13" borderId="28" xfId="8" applyNumberFormat="1" applyFont="1" applyFill="1" applyBorder="1" applyAlignment="1">
      <alignment horizontal="left" vertical="center" wrapText="1"/>
    </xf>
    <xf numFmtId="0" fontId="7" fillId="13" borderId="28" xfId="7" applyFont="1" applyFill="1" applyBorder="1" applyAlignment="1">
      <alignment horizontal="center" vertical="center"/>
    </xf>
    <xf numFmtId="2" fontId="7" fillId="13" borderId="28" xfId="7" applyNumberFormat="1" applyFont="1" applyFill="1" applyBorder="1" applyAlignment="1">
      <alignment horizontal="center" vertical="center"/>
    </xf>
    <xf numFmtId="0" fontId="7" fillId="13" borderId="28" xfId="7" applyFont="1" applyFill="1" applyBorder="1" applyAlignment="1">
      <alignment horizontal="center" vertical="center" wrapText="1"/>
    </xf>
    <xf numFmtId="166" fontId="7" fillId="13" borderId="36" xfId="8" applyNumberFormat="1" applyFont="1" applyFill="1" applyBorder="1" applyAlignment="1">
      <alignment horizontal="center" vertical="center" wrapText="1"/>
    </xf>
    <xf numFmtId="0" fontId="8" fillId="0" borderId="21" xfId="0" applyFont="1" applyBorder="1"/>
    <xf numFmtId="0" fontId="39" fillId="0" borderId="18" xfId="0" applyFont="1" applyBorder="1" applyAlignment="1">
      <alignment vertical="center"/>
    </xf>
    <xf numFmtId="0" fontId="40" fillId="0" borderId="3" xfId="0" applyFont="1" applyBorder="1" applyAlignment="1">
      <alignment horizontal="left" indent="1"/>
    </xf>
    <xf numFmtId="0" fontId="39" fillId="0" borderId="3" xfId="0" applyFont="1" applyBorder="1" applyAlignment="1">
      <alignment horizontal="center"/>
    </xf>
    <xf numFmtId="0" fontId="39" fillId="0" borderId="4" xfId="0" applyFont="1" applyBorder="1" applyAlignment="1">
      <alignment horizontal="center"/>
    </xf>
    <xf numFmtId="0" fontId="39" fillId="0" borderId="19" xfId="0" applyFont="1" applyBorder="1" applyAlignment="1">
      <alignment vertical="center"/>
    </xf>
    <xf numFmtId="0" fontId="40" fillId="0" borderId="0" xfId="0" applyFont="1" applyAlignment="1">
      <alignment horizontal="left" indent="1"/>
    </xf>
    <xf numFmtId="0" fontId="39" fillId="0" borderId="0" xfId="0" applyFont="1" applyAlignment="1">
      <alignment horizontal="center"/>
    </xf>
    <xf numFmtId="0" fontId="39" fillId="0" borderId="20" xfId="0" applyFont="1" applyBorder="1"/>
    <xf numFmtId="0" fontId="40" fillId="0" borderId="9" xfId="0" applyFont="1" applyBorder="1" applyAlignment="1">
      <alignment horizontal="left" indent="1"/>
    </xf>
    <xf numFmtId="0" fontId="39" fillId="0" borderId="21" xfId="0" applyFont="1" applyBorder="1" applyAlignment="1">
      <alignment vertical="center"/>
    </xf>
    <xf numFmtId="0" fontId="37" fillId="0" borderId="31" xfId="0" applyFont="1" applyBorder="1" applyAlignment="1">
      <alignment horizontal="left" indent="1"/>
    </xf>
    <xf numFmtId="0" fontId="39" fillId="0" borderId="22" xfId="0" applyFont="1" applyBorder="1" applyAlignment="1">
      <alignment vertical="center"/>
    </xf>
    <xf numFmtId="0" fontId="40" fillId="0" borderId="32" xfId="0" applyFont="1" applyBorder="1" applyAlignment="1">
      <alignment horizontal="left" indent="1"/>
    </xf>
    <xf numFmtId="0" fontId="39" fillId="0" borderId="23" xfId="0" applyFont="1" applyBorder="1" applyAlignment="1">
      <alignment horizontal="center"/>
    </xf>
    <xf numFmtId="0" fontId="39" fillId="0" borderId="24" xfId="0" applyFont="1" applyBorder="1"/>
    <xf numFmtId="0" fontId="8" fillId="0" borderId="0" xfId="0" applyFont="1" applyAlignment="1">
      <alignment vertical="center"/>
    </xf>
    <xf numFmtId="0" fontId="14" fillId="0" borderId="13" xfId="0" applyFont="1" applyBorder="1" applyAlignment="1">
      <alignment horizontal="center" vertical="center"/>
    </xf>
    <xf numFmtId="0" fontId="14" fillId="0" borderId="0" xfId="0" applyFont="1"/>
    <xf numFmtId="0" fontId="14" fillId="3" borderId="1" xfId="0" applyFont="1" applyFill="1" applyBorder="1" applyAlignment="1">
      <alignment horizontal="center" vertical="center" wrapText="1"/>
    </xf>
    <xf numFmtId="0" fontId="14" fillId="2" borderId="1" xfId="7" applyFont="1" applyFill="1" applyBorder="1" applyAlignment="1">
      <alignment horizontal="left" wrapText="1"/>
    </xf>
    <xf numFmtId="0" fontId="40" fillId="0" borderId="31" xfId="0" applyFont="1" applyBorder="1" applyAlignment="1">
      <alignment horizontal="left" indent="1"/>
    </xf>
    <xf numFmtId="0" fontId="11" fillId="0" borderId="5" xfId="0" applyFont="1" applyBorder="1" applyAlignment="1">
      <alignment horizontal="left" vertical="center" wrapText="1"/>
    </xf>
    <xf numFmtId="0" fontId="11" fillId="11" borderId="25" xfId="0" applyFont="1" applyFill="1" applyBorder="1" applyAlignment="1">
      <alignment horizontal="left" wrapText="1"/>
    </xf>
    <xf numFmtId="169" fontId="11" fillId="11" borderId="25" xfId="0" applyNumberFormat="1" applyFont="1" applyFill="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10" borderId="1" xfId="0" applyFont="1" applyFill="1" applyBorder="1" applyAlignment="1">
      <alignment horizontal="left" vertical="center" wrapText="1"/>
    </xf>
    <xf numFmtId="0" fontId="1" fillId="10" borderId="1" xfId="0" applyFont="1" applyFill="1" applyBorder="1" applyAlignment="1">
      <alignment vertical="center" wrapText="1"/>
    </xf>
    <xf numFmtId="0" fontId="11" fillId="0" borderId="1" xfId="0" applyFont="1" applyBorder="1" applyAlignment="1">
      <alignment horizontal="left" vertical="center" wrapText="1"/>
    </xf>
    <xf numFmtId="0" fontId="11" fillId="11" borderId="16" xfId="0" applyFont="1" applyFill="1" applyBorder="1" applyAlignment="1">
      <alignment horizontal="left" wrapText="1"/>
    </xf>
    <xf numFmtId="169" fontId="11" fillId="11" borderId="16" xfId="0" applyNumberFormat="1" applyFont="1" applyFill="1" applyBorder="1" applyAlignment="1">
      <alignment horizontal="center"/>
    </xf>
    <xf numFmtId="0" fontId="17" fillId="4" borderId="1" xfId="0" applyFont="1" applyFill="1" applyBorder="1" applyAlignment="1">
      <alignment horizontal="right" vertical="top" wrapText="1"/>
    </xf>
    <xf numFmtId="0" fontId="6" fillId="10" borderId="5" xfId="0" applyFont="1" applyFill="1" applyBorder="1" applyAlignment="1">
      <alignment horizontal="left" vertical="center" wrapText="1"/>
    </xf>
    <xf numFmtId="0" fontId="1" fillId="10" borderId="5" xfId="0" applyFont="1" applyFill="1" applyBorder="1" applyAlignment="1">
      <alignment vertical="center" wrapText="1"/>
    </xf>
    <xf numFmtId="0" fontId="11" fillId="11" borderId="7" xfId="0" applyFont="1" applyFill="1" applyBorder="1" applyAlignment="1">
      <alignment horizontal="left" wrapText="1"/>
    </xf>
    <xf numFmtId="169" fontId="11" fillId="11" borderId="7" xfId="0" applyNumberFormat="1" applyFont="1" applyFill="1" applyBorder="1" applyAlignment="1">
      <alignment horizontal="center"/>
    </xf>
    <xf numFmtId="0" fontId="32" fillId="9" borderId="33" xfId="7" applyFont="1" applyFill="1" applyBorder="1" applyAlignment="1">
      <alignment horizontal="left" vertical="top" wrapText="1"/>
    </xf>
    <xf numFmtId="0" fontId="8" fillId="9" borderId="27" xfId="0" applyFont="1" applyFill="1" applyBorder="1" applyAlignment="1">
      <alignment wrapText="1"/>
    </xf>
  </cellXfs>
  <cellStyles count="9">
    <cellStyle name="Comma" xfId="1" builtinId="3"/>
    <cellStyle name="Comma [0]" xfId="8" builtinId="6"/>
    <cellStyle name="Currency" xfId="2" builtinId="4"/>
    <cellStyle name="Normal" xfId="0" builtinId="0"/>
    <cellStyle name="Normal 10" xfId="3" xr:uid="{85EB2D4C-2274-481D-9A7B-3AE5388280C2}"/>
    <cellStyle name="Normal 2 2 2" xfId="7" xr:uid="{A1946BA9-4D40-4EFE-A9B3-FEA41CAAF3CA}"/>
    <cellStyle name="Normal 2 3 3" xfId="4" xr:uid="{498D7FBE-B5B4-4D1D-AAFB-A348F6D4562C}"/>
    <cellStyle name="Normal_kibreelect" xfId="6" xr:uid="{6C955809-2A64-472D-8E07-62CE347F5C75}"/>
    <cellStyle name="Normal_reservpiping" xfId="5" xr:uid="{9D6FA668-6108-45C5-A703-901EAA708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92796</xdr:colOff>
      <xdr:row>0</xdr:row>
      <xdr:rowOff>90435</xdr:rowOff>
    </xdr:from>
    <xdr:to>
      <xdr:col>1</xdr:col>
      <xdr:colOff>71029</xdr:colOff>
      <xdr:row>0</xdr:row>
      <xdr:rowOff>514350</xdr:rowOff>
    </xdr:to>
    <xdr:pic>
      <xdr:nvPicPr>
        <xdr:cNvPr id="3" name="Picture 2">
          <a:extLst>
            <a:ext uri="{FF2B5EF4-FFF2-40B4-BE49-F238E27FC236}">
              <a16:creationId xmlns:a16="http://schemas.microsoft.com/office/drawing/2014/main" id="{640FE399-0323-4441-AC59-EA78F33032B1}"/>
            </a:ext>
          </a:extLst>
        </xdr:cNvPr>
        <xdr:cNvPicPr>
          <a:picLocks noChangeAspect="1"/>
        </xdr:cNvPicPr>
      </xdr:nvPicPr>
      <xdr:blipFill>
        <a:blip xmlns:r="http://schemas.openxmlformats.org/officeDocument/2006/relationships" r:embed="rId1"/>
        <a:stretch/>
      </xdr:blipFill>
      <xdr:spPr bwMode="auto">
        <a:xfrm>
          <a:off x="92796" y="90435"/>
          <a:ext cx="511633" cy="423915"/>
        </a:xfrm>
        <a:prstGeom prst="rect">
          <a:avLst/>
        </a:prstGeom>
        <a:noFill/>
      </xdr:spPr>
    </xdr:pic>
    <xdr:clientData/>
  </xdr:twoCellAnchor>
  <xdr:oneCellAnchor>
    <xdr:from>
      <xdr:col>5</xdr:col>
      <xdr:colOff>146326</xdr:colOff>
      <xdr:row>202</xdr:row>
      <xdr:rowOff>107947</xdr:rowOff>
    </xdr:from>
    <xdr:ext cx="696650" cy="736456"/>
    <xdr:pic>
      <xdr:nvPicPr>
        <xdr:cNvPr id="4" name="Picture 3">
          <a:extLst>
            <a:ext uri="{FF2B5EF4-FFF2-40B4-BE49-F238E27FC236}">
              <a16:creationId xmlns:a16="http://schemas.microsoft.com/office/drawing/2014/main" id="{0C50BEAF-5D6C-4D27-AD0F-C3B254AC6D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18500" y="64574251"/>
          <a:ext cx="696650" cy="736456"/>
        </a:xfrm>
        <a:prstGeom prst="rect">
          <a:avLst/>
        </a:prstGeom>
        <a:noFill/>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0A79-8BFD-4C83-A932-49BD784EADEE}">
  <dimension ref="A1:H210"/>
  <sheetViews>
    <sheetView tabSelected="1" view="pageBreakPreview" zoomScale="115" zoomScaleNormal="115" zoomScaleSheetLayoutView="115" zoomScalePageLayoutView="85" workbookViewId="0">
      <selection activeCell="B72" sqref="B72"/>
    </sheetView>
  </sheetViews>
  <sheetFormatPr defaultColWidth="8.81640625" defaultRowHeight="16.5" x14ac:dyDescent="0.45"/>
  <cols>
    <col min="1" max="1" width="6.1796875" style="184" customWidth="1"/>
    <col min="2" max="2" width="75.08984375" style="1" customWidth="1"/>
    <col min="3" max="3" width="10.6328125" style="61" customWidth="1"/>
    <col min="4" max="4" width="10.453125" style="61" customWidth="1"/>
    <col min="5" max="5" width="11.1796875" style="61" customWidth="1"/>
    <col min="6" max="6" width="14.54296875" style="1" customWidth="1"/>
    <col min="7" max="16384" width="8.81640625" style="1"/>
  </cols>
  <sheetData>
    <row r="1" spans="1:6" ht="50" customHeight="1" thickBot="1" x14ac:dyDescent="0.5">
      <c r="A1" s="193" t="s">
        <v>179</v>
      </c>
      <c r="B1" s="194"/>
      <c r="C1" s="194"/>
      <c r="D1" s="194"/>
      <c r="E1" s="194"/>
      <c r="F1" s="195"/>
    </row>
    <row r="2" spans="1:6" ht="33" x14ac:dyDescent="0.45">
      <c r="A2" s="2" t="s">
        <v>121</v>
      </c>
      <c r="B2" s="3" t="s">
        <v>122</v>
      </c>
      <c r="C2" s="4" t="s">
        <v>24</v>
      </c>
      <c r="D2" s="4" t="s">
        <v>123</v>
      </c>
      <c r="E2" s="4" t="s">
        <v>124</v>
      </c>
      <c r="F2" s="5" t="s">
        <v>125</v>
      </c>
    </row>
    <row r="3" spans="1:6" s="8" customFormat="1" x14ac:dyDescent="0.45">
      <c r="A3" s="6" t="s">
        <v>126</v>
      </c>
      <c r="B3" s="196" t="s">
        <v>128</v>
      </c>
      <c r="C3" s="197"/>
      <c r="D3" s="197"/>
      <c r="E3" s="197"/>
      <c r="F3" s="7"/>
    </row>
    <row r="4" spans="1:6" x14ac:dyDescent="0.45">
      <c r="A4" s="9">
        <v>1</v>
      </c>
      <c r="B4" s="198" t="s">
        <v>134</v>
      </c>
      <c r="C4" s="198"/>
      <c r="D4" s="198"/>
      <c r="E4" s="198"/>
      <c r="F4" s="10" t="s">
        <v>127</v>
      </c>
    </row>
    <row r="5" spans="1:6" x14ac:dyDescent="0.45">
      <c r="A5" s="9"/>
      <c r="B5" s="11" t="s">
        <v>135</v>
      </c>
      <c r="C5" s="12"/>
      <c r="D5" s="12"/>
      <c r="E5" s="12"/>
      <c r="F5" s="10" t="s">
        <v>127</v>
      </c>
    </row>
    <row r="6" spans="1:6" ht="49.5" x14ac:dyDescent="0.45">
      <c r="A6" s="13">
        <v>1.1000000000000001</v>
      </c>
      <c r="B6" s="14" t="s">
        <v>0</v>
      </c>
      <c r="C6" s="15" t="s">
        <v>198</v>
      </c>
      <c r="D6" s="16">
        <v>1000</v>
      </c>
      <c r="E6" s="16"/>
      <c r="F6" s="17"/>
    </row>
    <row r="7" spans="1:6" x14ac:dyDescent="0.45">
      <c r="A7" s="18"/>
      <c r="B7" s="11" t="s">
        <v>1</v>
      </c>
      <c r="C7" s="19"/>
      <c r="D7" s="20"/>
      <c r="E7" s="21"/>
      <c r="F7" s="17"/>
    </row>
    <row r="8" spans="1:6" ht="33" x14ac:dyDescent="0.45">
      <c r="A8" s="22">
        <v>1.2</v>
      </c>
      <c r="B8" s="14" t="s">
        <v>89</v>
      </c>
      <c r="C8" s="15" t="s">
        <v>198</v>
      </c>
      <c r="D8" s="23">
        <v>1000</v>
      </c>
      <c r="E8" s="24"/>
      <c r="F8" s="17"/>
    </row>
    <row r="9" spans="1:6" x14ac:dyDescent="0.45">
      <c r="A9" s="22"/>
      <c r="B9" s="25" t="s">
        <v>2</v>
      </c>
      <c r="C9" s="26"/>
      <c r="D9" s="23"/>
      <c r="E9" s="24"/>
      <c r="F9" s="17"/>
    </row>
    <row r="10" spans="1:6" ht="49.5" x14ac:dyDescent="0.45">
      <c r="A10" s="22"/>
      <c r="B10" s="27" t="s">
        <v>3</v>
      </c>
      <c r="C10" s="26"/>
      <c r="D10" s="23"/>
      <c r="E10" s="24"/>
      <c r="F10" s="17"/>
    </row>
    <row r="11" spans="1:6" ht="33" x14ac:dyDescent="0.45">
      <c r="A11" s="22">
        <v>1.3</v>
      </c>
      <c r="B11" s="28" t="s">
        <v>129</v>
      </c>
      <c r="C11" s="29" t="s">
        <v>199</v>
      </c>
      <c r="D11" s="23">
        <v>5750</v>
      </c>
      <c r="E11" s="24"/>
      <c r="F11" s="17"/>
    </row>
    <row r="12" spans="1:6" ht="132" x14ac:dyDescent="0.45">
      <c r="A12" s="22">
        <f>A11+0.1</f>
        <v>1.4000000000000001</v>
      </c>
      <c r="B12" s="30" t="s">
        <v>200</v>
      </c>
      <c r="C12" s="29" t="s">
        <v>199</v>
      </c>
      <c r="D12" s="23">
        <v>300</v>
      </c>
      <c r="E12" s="24"/>
      <c r="F12" s="17"/>
    </row>
    <row r="13" spans="1:6" x14ac:dyDescent="0.45">
      <c r="A13" s="22"/>
      <c r="B13" s="31" t="s">
        <v>4</v>
      </c>
      <c r="C13" s="26"/>
      <c r="D13" s="23"/>
      <c r="E13" s="24"/>
      <c r="F13" s="17"/>
    </row>
    <row r="14" spans="1:6" ht="82.5" x14ac:dyDescent="0.45">
      <c r="A14" s="22">
        <f>1.4+0.1</f>
        <v>1.5</v>
      </c>
      <c r="B14" s="32" t="s">
        <v>5</v>
      </c>
      <c r="C14" s="29" t="s">
        <v>199</v>
      </c>
      <c r="D14" s="23">
        <v>1470</v>
      </c>
      <c r="E14" s="24"/>
      <c r="F14" s="17"/>
    </row>
    <row r="15" spans="1:6" ht="49.5" x14ac:dyDescent="0.45">
      <c r="A15" s="22">
        <f t="shared" ref="A15:A16" si="0">A14+0.1</f>
        <v>1.6</v>
      </c>
      <c r="B15" s="33" t="s">
        <v>90</v>
      </c>
      <c r="C15" s="29" t="s">
        <v>199</v>
      </c>
      <c r="D15" s="23">
        <v>192</v>
      </c>
      <c r="E15" s="24"/>
      <c r="F15" s="17"/>
    </row>
    <row r="16" spans="1:6" ht="82.5" x14ac:dyDescent="0.45">
      <c r="A16" s="22">
        <f t="shared" si="0"/>
        <v>1.7000000000000002</v>
      </c>
      <c r="B16" s="34" t="s">
        <v>130</v>
      </c>
      <c r="C16" s="15" t="s">
        <v>198</v>
      </c>
      <c r="D16" s="23">
        <v>4190</v>
      </c>
      <c r="E16" s="24"/>
      <c r="F16" s="17"/>
    </row>
    <row r="17" spans="1:6" x14ac:dyDescent="0.45">
      <c r="A17" s="35"/>
      <c r="B17" s="201" t="s">
        <v>136</v>
      </c>
      <c r="C17" s="201"/>
      <c r="D17" s="201"/>
      <c r="E17" s="36"/>
      <c r="F17" s="37"/>
    </row>
    <row r="18" spans="1:6" x14ac:dyDescent="0.45">
      <c r="A18" s="9">
        <v>2</v>
      </c>
      <c r="B18" s="198" t="s">
        <v>133</v>
      </c>
      <c r="C18" s="198"/>
      <c r="D18" s="198"/>
      <c r="E18" s="198"/>
      <c r="F18" s="10" t="s">
        <v>127</v>
      </c>
    </row>
    <row r="19" spans="1:6" x14ac:dyDescent="0.45">
      <c r="A19" s="35"/>
      <c r="B19" s="31" t="s">
        <v>1</v>
      </c>
      <c r="C19" s="19"/>
      <c r="D19" s="20"/>
      <c r="E19" s="21"/>
      <c r="F19" s="38"/>
    </row>
    <row r="20" spans="1:6" ht="33" x14ac:dyDescent="0.45">
      <c r="A20" s="35">
        <v>2.1</v>
      </c>
      <c r="B20" s="14" t="s">
        <v>91</v>
      </c>
      <c r="C20" s="15" t="s">
        <v>198</v>
      </c>
      <c r="D20" s="39">
        <v>150</v>
      </c>
      <c r="E20" s="40"/>
      <c r="F20" s="17"/>
    </row>
    <row r="21" spans="1:6" x14ac:dyDescent="0.45">
      <c r="A21" s="35"/>
      <c r="B21" s="41" t="s">
        <v>2</v>
      </c>
      <c r="C21" s="42"/>
      <c r="D21" s="39"/>
      <c r="E21" s="40"/>
      <c r="F21" s="17"/>
    </row>
    <row r="22" spans="1:6" ht="49.5" x14ac:dyDescent="0.45">
      <c r="A22" s="35"/>
      <c r="B22" s="27" t="s">
        <v>6</v>
      </c>
      <c r="C22" s="42"/>
      <c r="D22" s="39"/>
      <c r="E22" s="40"/>
      <c r="F22" s="17"/>
    </row>
    <row r="23" spans="1:6" ht="33" x14ac:dyDescent="0.45">
      <c r="A23" s="35">
        <f>A20+0.1</f>
        <v>2.2000000000000002</v>
      </c>
      <c r="B23" s="43" t="s">
        <v>92</v>
      </c>
      <c r="C23" s="29" t="s">
        <v>199</v>
      </c>
      <c r="D23" s="23">
        <v>450</v>
      </c>
      <c r="E23" s="40"/>
      <c r="F23" s="17"/>
    </row>
    <row r="24" spans="1:6" x14ac:dyDescent="0.45">
      <c r="A24" s="35"/>
      <c r="B24" s="31" t="s">
        <v>4</v>
      </c>
      <c r="C24" s="26"/>
      <c r="D24" s="23"/>
      <c r="E24" s="40"/>
      <c r="F24" s="17"/>
    </row>
    <row r="25" spans="1:6" ht="49.5" x14ac:dyDescent="0.45">
      <c r="A25" s="35">
        <f>A23+0.1</f>
        <v>2.3000000000000003</v>
      </c>
      <c r="B25" s="32" t="s">
        <v>7</v>
      </c>
      <c r="C25" s="29" t="s">
        <v>199</v>
      </c>
      <c r="D25" s="23">
        <v>100</v>
      </c>
      <c r="E25" s="40"/>
      <c r="F25" s="17"/>
    </row>
    <row r="26" spans="1:6" ht="33" x14ac:dyDescent="0.45">
      <c r="A26" s="35">
        <v>2.2999999999999998</v>
      </c>
      <c r="B26" s="44" t="s">
        <v>115</v>
      </c>
      <c r="C26" s="29" t="s">
        <v>199</v>
      </c>
      <c r="D26" s="23">
        <v>60</v>
      </c>
      <c r="E26" s="40"/>
      <c r="F26" s="17"/>
    </row>
    <row r="27" spans="1:6" ht="49.5" x14ac:dyDescent="0.45">
      <c r="A27" s="35">
        <f>A25+0.1</f>
        <v>2.4000000000000004</v>
      </c>
      <c r="B27" s="32" t="s">
        <v>93</v>
      </c>
      <c r="C27" s="29" t="s">
        <v>199</v>
      </c>
      <c r="D27" s="23">
        <v>22.5</v>
      </c>
      <c r="E27" s="40"/>
      <c r="F27" s="17"/>
    </row>
    <row r="28" spans="1:6" ht="33" x14ac:dyDescent="0.45">
      <c r="A28" s="35">
        <f t="shared" ref="A28:A33" si="1">A27+0.1</f>
        <v>2.5000000000000004</v>
      </c>
      <c r="B28" s="44" t="s">
        <v>112</v>
      </c>
      <c r="C28" s="29" t="s">
        <v>199</v>
      </c>
      <c r="D28" s="29">
        <v>30</v>
      </c>
      <c r="E28" s="45"/>
      <c r="F28" s="17"/>
    </row>
    <row r="29" spans="1:6" ht="49.5" x14ac:dyDescent="0.45">
      <c r="A29" s="35">
        <f t="shared" si="1"/>
        <v>2.6000000000000005</v>
      </c>
      <c r="B29" s="44" t="s">
        <v>8</v>
      </c>
      <c r="C29" s="29" t="s">
        <v>199</v>
      </c>
      <c r="D29" s="29">
        <v>7</v>
      </c>
      <c r="E29" s="45"/>
      <c r="F29" s="17"/>
    </row>
    <row r="30" spans="1:6" ht="33" x14ac:dyDescent="0.45">
      <c r="A30" s="35">
        <f t="shared" si="1"/>
        <v>2.7000000000000006</v>
      </c>
      <c r="B30" s="44" t="s">
        <v>9</v>
      </c>
      <c r="C30" s="29" t="s">
        <v>199</v>
      </c>
      <c r="D30" s="29">
        <v>60</v>
      </c>
      <c r="E30" s="45"/>
      <c r="F30" s="17"/>
    </row>
    <row r="31" spans="1:6" ht="49.5" x14ac:dyDescent="0.45">
      <c r="A31" s="35">
        <f t="shared" si="1"/>
        <v>2.8000000000000007</v>
      </c>
      <c r="B31" s="44" t="s">
        <v>10</v>
      </c>
      <c r="C31" s="29" t="s">
        <v>199</v>
      </c>
      <c r="D31" s="29">
        <v>4</v>
      </c>
      <c r="E31" s="45"/>
      <c r="F31" s="17"/>
    </row>
    <row r="32" spans="1:6" ht="49.5" x14ac:dyDescent="0.45">
      <c r="A32" s="35">
        <f t="shared" si="1"/>
        <v>2.9000000000000008</v>
      </c>
      <c r="B32" s="44" t="s">
        <v>11</v>
      </c>
      <c r="C32" s="29" t="s">
        <v>199</v>
      </c>
      <c r="D32" s="29">
        <v>4</v>
      </c>
      <c r="E32" s="45"/>
      <c r="F32" s="17"/>
    </row>
    <row r="33" spans="1:6" ht="33" x14ac:dyDescent="0.45">
      <c r="A33" s="35">
        <f t="shared" si="1"/>
        <v>3.0000000000000009</v>
      </c>
      <c r="B33" s="44" t="s">
        <v>12</v>
      </c>
      <c r="C33" s="29" t="s">
        <v>13</v>
      </c>
      <c r="D33" s="29">
        <v>120</v>
      </c>
      <c r="E33" s="45"/>
      <c r="F33" s="17"/>
    </row>
    <row r="34" spans="1:6" x14ac:dyDescent="0.45">
      <c r="A34" s="35"/>
      <c r="B34" s="201" t="s">
        <v>95</v>
      </c>
      <c r="C34" s="201"/>
      <c r="D34" s="201"/>
      <c r="E34" s="46"/>
      <c r="F34" s="37"/>
    </row>
    <row r="35" spans="1:6" x14ac:dyDescent="0.45">
      <c r="A35" s="9">
        <v>3</v>
      </c>
      <c r="B35" s="198" t="s">
        <v>137</v>
      </c>
      <c r="C35" s="198"/>
      <c r="D35" s="198"/>
      <c r="E35" s="198"/>
      <c r="F35" s="10" t="s">
        <v>127</v>
      </c>
    </row>
    <row r="36" spans="1:6" ht="66" x14ac:dyDescent="0.45">
      <c r="A36" s="13">
        <v>3.1</v>
      </c>
      <c r="B36" s="32" t="s">
        <v>119</v>
      </c>
      <c r="C36" s="29" t="s">
        <v>199</v>
      </c>
      <c r="D36" s="23">
        <v>150</v>
      </c>
      <c r="E36" s="24"/>
      <c r="F36" s="47"/>
    </row>
    <row r="37" spans="1:6" ht="33" x14ac:dyDescent="0.45">
      <c r="A37" s="13">
        <f>A36+0.1</f>
        <v>3.2</v>
      </c>
      <c r="B37" s="32" t="s">
        <v>14</v>
      </c>
      <c r="C37" s="29" t="s">
        <v>199</v>
      </c>
      <c r="D37" s="48">
        <v>20</v>
      </c>
      <c r="E37" s="40"/>
      <c r="F37" s="49"/>
    </row>
    <row r="38" spans="1:6" x14ac:dyDescent="0.45">
      <c r="A38" s="13"/>
      <c r="B38" s="31" t="s">
        <v>18</v>
      </c>
      <c r="C38" s="26"/>
      <c r="D38" s="23"/>
      <c r="E38" s="40"/>
      <c r="F38" s="49"/>
    </row>
    <row r="39" spans="1:6" ht="49.5" x14ac:dyDescent="0.45">
      <c r="A39" s="13">
        <f>A37+0.1</f>
        <v>3.3000000000000003</v>
      </c>
      <c r="B39" s="32" t="s">
        <v>15</v>
      </c>
      <c r="C39" s="26" t="s">
        <v>16</v>
      </c>
      <c r="D39" s="23">
        <v>1</v>
      </c>
      <c r="E39" s="24"/>
      <c r="F39" s="47"/>
    </row>
    <row r="40" spans="1:6" x14ac:dyDescent="0.45">
      <c r="A40" s="35"/>
      <c r="B40" s="201" t="s">
        <v>96</v>
      </c>
      <c r="C40" s="201"/>
      <c r="D40" s="201"/>
      <c r="E40" s="50"/>
      <c r="F40" s="51"/>
    </row>
    <row r="41" spans="1:6" x14ac:dyDescent="0.45">
      <c r="A41" s="9">
        <v>4</v>
      </c>
      <c r="B41" s="198" t="s">
        <v>201</v>
      </c>
      <c r="C41" s="198"/>
      <c r="D41" s="198"/>
      <c r="E41" s="198"/>
      <c r="F41" s="10" t="s">
        <v>127</v>
      </c>
    </row>
    <row r="42" spans="1:6" ht="49.5" x14ac:dyDescent="0.45">
      <c r="A42" s="13">
        <v>4.0999999999999996</v>
      </c>
      <c r="B42" s="52" t="s">
        <v>202</v>
      </c>
      <c r="C42" s="29" t="s">
        <v>199</v>
      </c>
      <c r="D42" s="39">
        <v>45</v>
      </c>
      <c r="E42" s="53"/>
      <c r="F42" s="54"/>
    </row>
    <row r="43" spans="1:6" ht="49.5" x14ac:dyDescent="0.45">
      <c r="A43" s="13">
        <f t="shared" ref="A43:A45" si="2">A42+0.1</f>
        <v>4.1999999999999993</v>
      </c>
      <c r="B43" s="52" t="s">
        <v>101</v>
      </c>
      <c r="C43" s="29" t="s">
        <v>199</v>
      </c>
      <c r="D43" s="39">
        <v>12</v>
      </c>
      <c r="E43" s="53"/>
      <c r="F43" s="54"/>
    </row>
    <row r="44" spans="1:6" ht="49.5" x14ac:dyDescent="0.45">
      <c r="A44" s="13">
        <f t="shared" si="2"/>
        <v>4.2999999999999989</v>
      </c>
      <c r="B44" s="52" t="s">
        <v>138</v>
      </c>
      <c r="C44" s="29" t="s">
        <v>199</v>
      </c>
      <c r="D44" s="39">
        <f>10*4*0.35</f>
        <v>14</v>
      </c>
      <c r="E44" s="53"/>
      <c r="F44" s="54"/>
    </row>
    <row r="45" spans="1:6" ht="33" x14ac:dyDescent="0.45">
      <c r="A45" s="13">
        <f t="shared" si="2"/>
        <v>4.3999999999999986</v>
      </c>
      <c r="B45" s="52" t="s">
        <v>17</v>
      </c>
      <c r="C45" s="29" t="s">
        <v>199</v>
      </c>
      <c r="D45" s="39">
        <v>6</v>
      </c>
      <c r="E45" s="53"/>
      <c r="F45" s="54"/>
    </row>
    <row r="46" spans="1:6" x14ac:dyDescent="0.45">
      <c r="A46" s="35"/>
      <c r="B46" s="201" t="s">
        <v>97</v>
      </c>
      <c r="C46" s="201"/>
      <c r="D46" s="201"/>
      <c r="E46" s="50"/>
      <c r="F46" s="55"/>
    </row>
    <row r="47" spans="1:6" x14ac:dyDescent="0.45">
      <c r="A47" s="9">
        <v>5</v>
      </c>
      <c r="B47" s="198" t="s">
        <v>139</v>
      </c>
      <c r="C47" s="198"/>
      <c r="D47" s="198"/>
      <c r="E47" s="198"/>
      <c r="F47" s="10" t="s">
        <v>127</v>
      </c>
    </row>
    <row r="48" spans="1:6" ht="49.5" x14ac:dyDescent="0.45">
      <c r="A48" s="13">
        <v>5.0999999999999996</v>
      </c>
      <c r="B48" s="44" t="s">
        <v>120</v>
      </c>
      <c r="C48" s="29" t="s">
        <v>199</v>
      </c>
      <c r="D48" s="29">
        <v>200</v>
      </c>
      <c r="E48" s="45"/>
      <c r="F48" s="56"/>
    </row>
    <row r="49" spans="1:6" ht="33" x14ac:dyDescent="0.45">
      <c r="A49" s="13">
        <f>A48+0.1</f>
        <v>5.1999999999999993</v>
      </c>
      <c r="B49" s="44" t="s">
        <v>99</v>
      </c>
      <c r="C49" s="29" t="s">
        <v>199</v>
      </c>
      <c r="D49" s="29">
        <v>20</v>
      </c>
      <c r="E49" s="57"/>
      <c r="F49" s="56"/>
    </row>
    <row r="50" spans="1:6" x14ac:dyDescent="0.45">
      <c r="A50" s="35"/>
      <c r="B50" s="31" t="s">
        <v>116</v>
      </c>
      <c r="C50" s="26"/>
      <c r="D50" s="23"/>
      <c r="E50" s="40"/>
      <c r="F50" s="56"/>
    </row>
    <row r="51" spans="1:6" ht="49.5" x14ac:dyDescent="0.45">
      <c r="A51" s="13">
        <v>5.3</v>
      </c>
      <c r="B51" s="32" t="s">
        <v>117</v>
      </c>
      <c r="C51" s="29" t="s">
        <v>199</v>
      </c>
      <c r="D51" s="29">
        <v>20</v>
      </c>
      <c r="E51" s="24"/>
      <c r="F51" s="56"/>
    </row>
    <row r="52" spans="1:6" x14ac:dyDescent="0.45">
      <c r="A52" s="13"/>
      <c r="B52" s="31" t="s">
        <v>18</v>
      </c>
      <c r="C52" s="26"/>
      <c r="D52" s="23"/>
      <c r="E52" s="40"/>
      <c r="F52" s="56"/>
    </row>
    <row r="53" spans="1:6" ht="49.5" x14ac:dyDescent="0.45">
      <c r="A53" s="13">
        <v>5.4</v>
      </c>
      <c r="B53" s="32" t="s">
        <v>15</v>
      </c>
      <c r="C53" s="26" t="s">
        <v>16</v>
      </c>
      <c r="D53" s="23">
        <v>1</v>
      </c>
      <c r="E53" s="24"/>
      <c r="F53" s="56"/>
    </row>
    <row r="54" spans="1:6" x14ac:dyDescent="0.45">
      <c r="A54" s="35"/>
      <c r="B54" s="201" t="s">
        <v>98</v>
      </c>
      <c r="C54" s="201"/>
      <c r="D54" s="201"/>
      <c r="E54" s="50"/>
      <c r="F54" s="55"/>
    </row>
    <row r="55" spans="1:6" s="8" customFormat="1" ht="17" thickBot="1" x14ac:dyDescent="0.5">
      <c r="A55" s="58"/>
      <c r="B55" s="199" t="s">
        <v>131</v>
      </c>
      <c r="C55" s="199"/>
      <c r="D55" s="200"/>
      <c r="E55" s="200"/>
      <c r="F55" s="59">
        <f>F54+F46+F40+F34+F17</f>
        <v>0</v>
      </c>
    </row>
    <row r="56" spans="1:6" s="8" customFormat="1" ht="17" thickBot="1" x14ac:dyDescent="0.5">
      <c r="A56" s="60"/>
      <c r="C56" s="61"/>
      <c r="D56" s="61"/>
      <c r="E56" s="61"/>
      <c r="F56" s="62"/>
    </row>
    <row r="57" spans="1:6" ht="33" x14ac:dyDescent="0.45">
      <c r="A57" s="2" t="s">
        <v>121</v>
      </c>
      <c r="B57" s="3" t="s">
        <v>122</v>
      </c>
      <c r="C57" s="4" t="s">
        <v>24</v>
      </c>
      <c r="D57" s="4" t="s">
        <v>123</v>
      </c>
      <c r="E57" s="4" t="s">
        <v>124</v>
      </c>
      <c r="F57" s="5" t="s">
        <v>125</v>
      </c>
    </row>
    <row r="58" spans="1:6" s="8" customFormat="1" x14ac:dyDescent="0.45">
      <c r="A58" s="6" t="s">
        <v>132</v>
      </c>
      <c r="B58" s="196" t="s">
        <v>180</v>
      </c>
      <c r="C58" s="197"/>
      <c r="D58" s="197"/>
      <c r="E58" s="197"/>
      <c r="F58" s="7"/>
    </row>
    <row r="59" spans="1:6" x14ac:dyDescent="0.45">
      <c r="A59" s="9">
        <v>6</v>
      </c>
      <c r="B59" s="198" t="s">
        <v>181</v>
      </c>
      <c r="C59" s="198"/>
      <c r="D59" s="198"/>
      <c r="E59" s="198"/>
      <c r="F59" s="10" t="s">
        <v>127</v>
      </c>
    </row>
    <row r="60" spans="1:6" x14ac:dyDescent="0.45">
      <c r="A60" s="35"/>
      <c r="B60" s="31" t="s">
        <v>187</v>
      </c>
      <c r="C60" s="26"/>
      <c r="D60" s="23"/>
      <c r="E60" s="40"/>
      <c r="F60" s="56"/>
    </row>
    <row r="61" spans="1:6" s="186" customFormat="1" ht="49.5" x14ac:dyDescent="0.45">
      <c r="A61" s="185">
        <v>6.1</v>
      </c>
      <c r="B61" s="65" t="s">
        <v>83</v>
      </c>
      <c r="C61" s="72" t="s">
        <v>84</v>
      </c>
      <c r="D61" s="72">
        <v>8</v>
      </c>
      <c r="E61" s="67"/>
      <c r="F61" s="68"/>
    </row>
    <row r="62" spans="1:6" s="186" customFormat="1" ht="49.5" x14ac:dyDescent="0.45">
      <c r="A62" s="185">
        <f>A61+0.1</f>
        <v>6.1999999999999993</v>
      </c>
      <c r="B62" s="73" t="s">
        <v>100</v>
      </c>
      <c r="C62" s="187" t="s">
        <v>215</v>
      </c>
      <c r="D62" s="66">
        <v>5</v>
      </c>
      <c r="E62" s="67"/>
      <c r="F62" s="68"/>
    </row>
    <row r="63" spans="1:6" s="186" customFormat="1" ht="18" x14ac:dyDescent="0.45">
      <c r="A63" s="185">
        <f t="shared" ref="A63:A69" si="3">A62+0.1</f>
        <v>6.2999999999999989</v>
      </c>
      <c r="B63" s="65" t="s">
        <v>86</v>
      </c>
      <c r="C63" s="187" t="s">
        <v>215</v>
      </c>
      <c r="D63" s="66">
        <v>0.2</v>
      </c>
      <c r="E63" s="67"/>
      <c r="F63" s="68"/>
    </row>
    <row r="64" spans="1:6" s="186" customFormat="1" ht="49.5" x14ac:dyDescent="0.45">
      <c r="A64" s="185">
        <f t="shared" si="3"/>
        <v>6.3999999999999986</v>
      </c>
      <c r="B64" s="65" t="s">
        <v>102</v>
      </c>
      <c r="C64" s="187" t="s">
        <v>215</v>
      </c>
      <c r="D64" s="66">
        <v>2</v>
      </c>
      <c r="E64" s="67"/>
      <c r="F64" s="68"/>
    </row>
    <row r="65" spans="1:6" s="186" customFormat="1" ht="33" x14ac:dyDescent="0.45">
      <c r="A65" s="185">
        <f t="shared" si="3"/>
        <v>6.4999999999999982</v>
      </c>
      <c r="B65" s="188" t="s">
        <v>87</v>
      </c>
      <c r="C65" s="187" t="s">
        <v>215</v>
      </c>
      <c r="D65" s="66">
        <v>1</v>
      </c>
      <c r="E65" s="67"/>
      <c r="F65" s="68"/>
    </row>
    <row r="66" spans="1:6" s="186" customFormat="1" ht="18" x14ac:dyDescent="0.45">
      <c r="A66" s="185">
        <f t="shared" si="3"/>
        <v>6.5999999999999979</v>
      </c>
      <c r="B66" s="65" t="s">
        <v>88</v>
      </c>
      <c r="C66" s="187" t="s">
        <v>215</v>
      </c>
      <c r="D66" s="66">
        <v>1.2</v>
      </c>
      <c r="E66" s="67"/>
      <c r="F66" s="68"/>
    </row>
    <row r="67" spans="1:6" s="186" customFormat="1" ht="49.5" x14ac:dyDescent="0.45">
      <c r="A67" s="185">
        <f t="shared" si="3"/>
        <v>6.6999999999999975</v>
      </c>
      <c r="B67" s="65" t="s">
        <v>103</v>
      </c>
      <c r="C67" s="187" t="s">
        <v>215</v>
      </c>
      <c r="D67" s="66">
        <v>0.3</v>
      </c>
      <c r="E67" s="67"/>
      <c r="F67" s="68"/>
    </row>
    <row r="68" spans="1:6" ht="33" x14ac:dyDescent="0.45">
      <c r="A68" s="63">
        <f t="shared" si="3"/>
        <v>6.7999999999999972</v>
      </c>
      <c r="B68" s="65" t="s">
        <v>197</v>
      </c>
      <c r="C68" s="29" t="s">
        <v>199</v>
      </c>
      <c r="D68" s="66">
        <v>2</v>
      </c>
      <c r="E68" s="67"/>
      <c r="F68" s="68"/>
    </row>
    <row r="69" spans="1:6" ht="18" x14ac:dyDescent="0.45">
      <c r="A69" s="63">
        <f t="shared" si="3"/>
        <v>6.8999999999999968</v>
      </c>
      <c r="B69" s="65" t="s">
        <v>196</v>
      </c>
      <c r="C69" s="29" t="s">
        <v>199</v>
      </c>
      <c r="D69" s="66">
        <v>0.23</v>
      </c>
      <c r="E69" s="67"/>
      <c r="F69" s="68"/>
    </row>
    <row r="70" spans="1:6" x14ac:dyDescent="0.45">
      <c r="A70" s="35"/>
      <c r="B70" s="31" t="s">
        <v>188</v>
      </c>
      <c r="C70" s="26"/>
      <c r="D70" s="23"/>
      <c r="E70" s="69"/>
      <c r="F70" s="70"/>
    </row>
    <row r="71" spans="1:6" ht="33" x14ac:dyDescent="0.45">
      <c r="A71" s="71">
        <v>6.1</v>
      </c>
      <c r="B71" s="65" t="s">
        <v>104</v>
      </c>
      <c r="C71" s="72" t="s">
        <v>85</v>
      </c>
      <c r="D71" s="72">
        <v>1</v>
      </c>
      <c r="E71" s="67"/>
      <c r="F71" s="68"/>
    </row>
    <row r="72" spans="1:6" ht="49.5" x14ac:dyDescent="0.45">
      <c r="A72" s="71">
        <f>A71+0.01</f>
        <v>6.1099999999999994</v>
      </c>
      <c r="B72" s="65" t="s">
        <v>105</v>
      </c>
      <c r="C72" s="72" t="s">
        <v>85</v>
      </c>
      <c r="D72" s="66">
        <v>2</v>
      </c>
      <c r="E72" s="67"/>
      <c r="F72" s="68"/>
    </row>
    <row r="73" spans="1:6" ht="33" x14ac:dyDescent="0.45">
      <c r="A73" s="71">
        <f t="shared" ref="A73:A74" si="4">A72+0.01</f>
        <v>6.1199999999999992</v>
      </c>
      <c r="B73" s="73" t="s">
        <v>94</v>
      </c>
      <c r="C73" s="72" t="s">
        <v>85</v>
      </c>
      <c r="D73" s="66">
        <f>24*0.3*0.4</f>
        <v>2.88</v>
      </c>
      <c r="E73" s="67"/>
      <c r="F73" s="68"/>
    </row>
    <row r="74" spans="1:6" ht="82.5" x14ac:dyDescent="0.45">
      <c r="A74" s="71">
        <f t="shared" si="4"/>
        <v>6.129999999999999</v>
      </c>
      <c r="B74" s="73" t="s">
        <v>203</v>
      </c>
      <c r="C74" s="72" t="s">
        <v>85</v>
      </c>
      <c r="D74" s="66">
        <v>3.8</v>
      </c>
      <c r="E74" s="67"/>
      <c r="F74" s="68"/>
    </row>
    <row r="75" spans="1:6" ht="33" x14ac:dyDescent="0.45">
      <c r="A75" s="71">
        <f>A74+0.01</f>
        <v>6.1399999999999988</v>
      </c>
      <c r="B75" s="74" t="s">
        <v>204</v>
      </c>
      <c r="C75" s="75" t="s">
        <v>84</v>
      </c>
      <c r="D75" s="76">
        <f>2*3.142*1.95*(1.95+2.2)</f>
        <v>50.853270000000002</v>
      </c>
      <c r="E75" s="77"/>
      <c r="F75" s="78"/>
    </row>
    <row r="76" spans="1:6" x14ac:dyDescent="0.45">
      <c r="A76" s="71">
        <f>A75+0.01</f>
        <v>6.1499999999999986</v>
      </c>
      <c r="B76" s="73" t="s">
        <v>192</v>
      </c>
      <c r="C76" s="72" t="s">
        <v>84</v>
      </c>
      <c r="D76" s="66">
        <v>40</v>
      </c>
      <c r="E76" s="67"/>
      <c r="F76" s="68"/>
    </row>
    <row r="77" spans="1:6" x14ac:dyDescent="0.45">
      <c r="A77" s="9">
        <v>7</v>
      </c>
      <c r="B77" s="198" t="s">
        <v>186</v>
      </c>
      <c r="C77" s="198"/>
      <c r="D77" s="198"/>
      <c r="E77" s="198"/>
      <c r="F77" s="10" t="s">
        <v>127</v>
      </c>
    </row>
    <row r="78" spans="1:6" ht="49.5" x14ac:dyDescent="0.45">
      <c r="A78" s="79">
        <v>7.1</v>
      </c>
      <c r="B78" s="80" t="s">
        <v>191</v>
      </c>
      <c r="C78" s="81" t="s">
        <v>164</v>
      </c>
      <c r="D78" s="81">
        <v>1</v>
      </c>
      <c r="E78" s="82"/>
      <c r="F78" s="83"/>
    </row>
    <row r="79" spans="1:6" ht="33" x14ac:dyDescent="0.45">
      <c r="A79" s="84">
        <f>A78+0.1</f>
        <v>7.1999999999999993</v>
      </c>
      <c r="B79" s="80" t="s">
        <v>195</v>
      </c>
      <c r="C79" s="81" t="s">
        <v>43</v>
      </c>
      <c r="D79" s="81">
        <v>1</v>
      </c>
      <c r="E79" s="82"/>
      <c r="F79" s="83"/>
    </row>
    <row r="80" spans="1:6" x14ac:dyDescent="0.45">
      <c r="A80" s="35"/>
      <c r="B80" s="31" t="s">
        <v>189</v>
      </c>
      <c r="C80" s="26"/>
      <c r="D80" s="23"/>
      <c r="E80" s="40"/>
      <c r="F80" s="56"/>
    </row>
    <row r="81" spans="1:8" ht="49.5" x14ac:dyDescent="0.45">
      <c r="A81" s="79">
        <v>7.3</v>
      </c>
      <c r="B81" s="74" t="s">
        <v>190</v>
      </c>
      <c r="C81" s="81" t="s">
        <v>43</v>
      </c>
      <c r="D81" s="76">
        <v>1</v>
      </c>
      <c r="E81" s="85"/>
      <c r="F81" s="86"/>
    </row>
    <row r="82" spans="1:8" x14ac:dyDescent="0.45">
      <c r="A82" s="35"/>
      <c r="B82" s="31" t="s">
        <v>193</v>
      </c>
      <c r="C82" s="26"/>
      <c r="D82" s="23"/>
      <c r="E82" s="40"/>
      <c r="F82" s="56"/>
    </row>
    <row r="83" spans="1:8" ht="66" x14ac:dyDescent="0.45">
      <c r="A83" s="13">
        <v>7.4</v>
      </c>
      <c r="B83" s="65" t="s">
        <v>194</v>
      </c>
      <c r="C83" s="29" t="s">
        <v>63</v>
      </c>
      <c r="D83" s="66">
        <v>1</v>
      </c>
      <c r="E83" s="85"/>
      <c r="F83" s="87"/>
    </row>
    <row r="84" spans="1:8" s="8" customFormat="1" ht="17" thickBot="1" x14ac:dyDescent="0.5">
      <c r="A84" s="58"/>
      <c r="B84" s="199" t="s">
        <v>140</v>
      </c>
      <c r="C84" s="199"/>
      <c r="D84" s="200"/>
      <c r="E84" s="200"/>
      <c r="F84" s="59">
        <f>SUM(F60:F83)</f>
        <v>0</v>
      </c>
    </row>
    <row r="85" spans="1:8" s="8" customFormat="1" ht="17" thickBot="1" x14ac:dyDescent="0.5">
      <c r="A85" s="60"/>
      <c r="C85" s="61"/>
      <c r="D85" s="61"/>
      <c r="E85" s="61"/>
      <c r="F85" s="62"/>
    </row>
    <row r="86" spans="1:8" ht="33.5" thickBot="1" x14ac:dyDescent="0.5">
      <c r="A86" s="88" t="s">
        <v>121</v>
      </c>
      <c r="B86" s="89" t="s">
        <v>122</v>
      </c>
      <c r="C86" s="88" t="s">
        <v>24</v>
      </c>
      <c r="D86" s="88" t="s">
        <v>123</v>
      </c>
      <c r="E86" s="88" t="s">
        <v>124</v>
      </c>
      <c r="F86" s="88" t="s">
        <v>125</v>
      </c>
    </row>
    <row r="87" spans="1:8" s="8" customFormat="1" ht="17" thickBot="1" x14ac:dyDescent="0.5">
      <c r="A87" s="90" t="s">
        <v>141</v>
      </c>
      <c r="B87" s="202" t="s">
        <v>19</v>
      </c>
      <c r="C87" s="203"/>
      <c r="D87" s="203"/>
      <c r="E87" s="203"/>
      <c r="F87" s="91"/>
    </row>
    <row r="88" spans="1:8" ht="17" thickBot="1" x14ac:dyDescent="0.5">
      <c r="A88" s="92">
        <v>8</v>
      </c>
      <c r="B88" s="190" t="s">
        <v>142</v>
      </c>
      <c r="C88" s="190"/>
      <c r="D88" s="190"/>
      <c r="E88" s="190"/>
      <c r="F88" s="93" t="s">
        <v>127</v>
      </c>
    </row>
    <row r="89" spans="1:8" ht="66" x14ac:dyDescent="0.45">
      <c r="A89" s="13">
        <v>8.1</v>
      </c>
      <c r="B89" s="96" t="s">
        <v>216</v>
      </c>
      <c r="C89" s="94" t="s">
        <v>20</v>
      </c>
      <c r="D89" s="94">
        <v>12</v>
      </c>
      <c r="E89" s="67"/>
      <c r="F89" s="68"/>
      <c r="H89" s="95"/>
    </row>
    <row r="90" spans="1:8" s="64" customFormat="1" ht="33" x14ac:dyDescent="0.45">
      <c r="A90" s="185">
        <f t="shared" ref="A90:A100" si="5">A89+0.1</f>
        <v>8.1999999999999993</v>
      </c>
      <c r="B90" s="96" t="s">
        <v>217</v>
      </c>
      <c r="C90" s="94" t="s">
        <v>21</v>
      </c>
      <c r="D90" s="94">
        <f>D89</f>
        <v>12</v>
      </c>
      <c r="E90" s="67"/>
      <c r="F90" s="68"/>
    </row>
    <row r="91" spans="1:8" ht="50" thickBot="1" x14ac:dyDescent="0.5">
      <c r="A91" s="13">
        <f t="shared" si="5"/>
        <v>8.2999999999999989</v>
      </c>
      <c r="B91" s="96" t="s">
        <v>22</v>
      </c>
      <c r="C91" s="94" t="s">
        <v>23</v>
      </c>
      <c r="D91" s="94">
        <v>1</v>
      </c>
      <c r="E91" s="67"/>
      <c r="F91" s="68"/>
    </row>
    <row r="92" spans="1:8" ht="17" thickBot="1" x14ac:dyDescent="0.5">
      <c r="A92" s="92">
        <v>9</v>
      </c>
      <c r="B92" s="190" t="s">
        <v>184</v>
      </c>
      <c r="C92" s="190"/>
      <c r="D92" s="190"/>
      <c r="E92" s="190"/>
      <c r="F92" s="93" t="s">
        <v>127</v>
      </c>
    </row>
    <row r="93" spans="1:8" s="97" customFormat="1" ht="49.5" x14ac:dyDescent="0.45">
      <c r="A93" s="13">
        <f>9.1</f>
        <v>9.1</v>
      </c>
      <c r="B93" s="96" t="s">
        <v>218</v>
      </c>
      <c r="C93" s="94" t="s">
        <v>185</v>
      </c>
      <c r="D93" s="94">
        <v>1</v>
      </c>
      <c r="E93" s="67"/>
      <c r="F93" s="68"/>
    </row>
    <row r="94" spans="1:8" s="97" customFormat="1" x14ac:dyDescent="0.45">
      <c r="A94" s="13">
        <f t="shared" ref="A94:A97" si="6">A93+0.1</f>
        <v>9.1999999999999993</v>
      </c>
      <c r="B94" s="96" t="s">
        <v>182</v>
      </c>
      <c r="C94" s="94" t="s">
        <v>21</v>
      </c>
      <c r="D94" s="94">
        <v>1</v>
      </c>
      <c r="E94" s="67"/>
      <c r="F94" s="68"/>
    </row>
    <row r="95" spans="1:8" s="97" customFormat="1" x14ac:dyDescent="0.45">
      <c r="A95" s="13">
        <f t="shared" si="6"/>
        <v>9.2999999999999989</v>
      </c>
      <c r="B95" s="96" t="s">
        <v>183</v>
      </c>
      <c r="C95" s="94" t="s">
        <v>21</v>
      </c>
      <c r="D95" s="94">
        <v>1</v>
      </c>
      <c r="E95" s="67"/>
      <c r="F95" s="68"/>
    </row>
    <row r="96" spans="1:8" s="97" customFormat="1" ht="51" x14ac:dyDescent="0.45">
      <c r="A96" s="13">
        <f t="shared" si="6"/>
        <v>9.3999999999999986</v>
      </c>
      <c r="B96" s="96" t="s">
        <v>205</v>
      </c>
      <c r="C96" s="94" t="s">
        <v>28</v>
      </c>
      <c r="D96" s="94">
        <v>20</v>
      </c>
      <c r="E96" s="67"/>
      <c r="F96" s="68"/>
    </row>
    <row r="97" spans="1:6" ht="33" x14ac:dyDescent="0.45">
      <c r="A97" s="13">
        <f t="shared" si="6"/>
        <v>9.4999999999999982</v>
      </c>
      <c r="B97" s="96" t="s">
        <v>219</v>
      </c>
      <c r="C97" s="94" t="s">
        <v>24</v>
      </c>
      <c r="D97" s="94">
        <v>1</v>
      </c>
      <c r="E97" s="67"/>
      <c r="F97" s="68"/>
    </row>
    <row r="98" spans="1:6" x14ac:dyDescent="0.45">
      <c r="A98" s="13">
        <f t="shared" si="5"/>
        <v>9.5999999999999979</v>
      </c>
      <c r="B98" s="96" t="s">
        <v>25</v>
      </c>
      <c r="C98" s="94" t="s">
        <v>24</v>
      </c>
      <c r="D98" s="94">
        <v>1</v>
      </c>
      <c r="E98" s="67"/>
      <c r="F98" s="68"/>
    </row>
    <row r="99" spans="1:6" ht="33" x14ac:dyDescent="0.45">
      <c r="A99" s="13">
        <f t="shared" si="5"/>
        <v>9.6999999999999975</v>
      </c>
      <c r="B99" s="98" t="s">
        <v>26</v>
      </c>
      <c r="C99" s="94" t="s">
        <v>23</v>
      </c>
      <c r="D99" s="99">
        <v>1</v>
      </c>
      <c r="E99" s="67"/>
      <c r="F99" s="68"/>
    </row>
    <row r="100" spans="1:6" x14ac:dyDescent="0.45">
      <c r="A100" s="13">
        <f t="shared" si="5"/>
        <v>9.7999999999999972</v>
      </c>
      <c r="B100" s="96" t="s">
        <v>27</v>
      </c>
      <c r="C100" s="94" t="s">
        <v>28</v>
      </c>
      <c r="D100" s="94">
        <v>100</v>
      </c>
      <c r="E100" s="67"/>
      <c r="F100" s="68"/>
    </row>
    <row r="101" spans="1:6" x14ac:dyDescent="0.45">
      <c r="A101" s="71">
        <v>9.1</v>
      </c>
      <c r="B101" s="96" t="s">
        <v>29</v>
      </c>
      <c r="C101" s="94" t="s">
        <v>30</v>
      </c>
      <c r="D101" s="94">
        <v>1</v>
      </c>
      <c r="E101" s="67"/>
      <c r="F101" s="68"/>
    </row>
    <row r="102" spans="1:6" x14ac:dyDescent="0.45">
      <c r="A102" s="71">
        <f>A101+0.01</f>
        <v>9.11</v>
      </c>
      <c r="B102" s="96" t="s">
        <v>31</v>
      </c>
      <c r="C102" s="94" t="s">
        <v>28</v>
      </c>
      <c r="D102" s="94">
        <v>50</v>
      </c>
      <c r="E102" s="67"/>
      <c r="F102" s="68"/>
    </row>
    <row r="103" spans="1:6" x14ac:dyDescent="0.45">
      <c r="A103" s="71">
        <f t="shared" ref="A103:A104" si="7">A102+0.01</f>
        <v>9.1199999999999992</v>
      </c>
      <c r="B103" s="98" t="s">
        <v>32</v>
      </c>
      <c r="C103" s="94" t="s">
        <v>30</v>
      </c>
      <c r="D103" s="94">
        <v>1</v>
      </c>
      <c r="E103" s="67"/>
      <c r="F103" s="68"/>
    </row>
    <row r="104" spans="1:6" ht="33.5" thickBot="1" x14ac:dyDescent="0.5">
      <c r="A104" s="71">
        <f t="shared" si="7"/>
        <v>9.129999999999999</v>
      </c>
      <c r="B104" s="96" t="s">
        <v>33</v>
      </c>
      <c r="C104" s="94" t="s">
        <v>23</v>
      </c>
      <c r="D104" s="94">
        <v>1</v>
      </c>
      <c r="E104" s="67"/>
      <c r="F104" s="68"/>
    </row>
    <row r="105" spans="1:6" s="8" customFormat="1" ht="17" thickBot="1" x14ac:dyDescent="0.5">
      <c r="A105" s="100"/>
      <c r="B105" s="204" t="s">
        <v>143</v>
      </c>
      <c r="C105" s="204"/>
      <c r="D105" s="205"/>
      <c r="E105" s="205"/>
      <c r="F105" s="101">
        <f>SUM(F89:F104)</f>
        <v>0</v>
      </c>
    </row>
    <row r="106" spans="1:6" s="8" customFormat="1" ht="17" thickBot="1" x14ac:dyDescent="0.5">
      <c r="A106" s="60"/>
      <c r="C106" s="61"/>
      <c r="D106" s="61"/>
      <c r="E106" s="61"/>
      <c r="F106" s="62"/>
    </row>
    <row r="107" spans="1:6" ht="33.5" thickBot="1" x14ac:dyDescent="0.5">
      <c r="A107" s="88" t="s">
        <v>121</v>
      </c>
      <c r="B107" s="89" t="s">
        <v>122</v>
      </c>
      <c r="C107" s="88" t="s">
        <v>24</v>
      </c>
      <c r="D107" s="88" t="s">
        <v>123</v>
      </c>
      <c r="E107" s="88" t="s">
        <v>124</v>
      </c>
      <c r="F107" s="88" t="s">
        <v>125</v>
      </c>
    </row>
    <row r="108" spans="1:6" s="8" customFormat="1" ht="17" thickBot="1" x14ac:dyDescent="0.5">
      <c r="A108" s="90" t="s">
        <v>144</v>
      </c>
      <c r="B108" s="202" t="s">
        <v>34</v>
      </c>
      <c r="C108" s="203"/>
      <c r="D108" s="203"/>
      <c r="E108" s="203"/>
      <c r="F108" s="91"/>
    </row>
    <row r="109" spans="1:6" ht="17" thickBot="1" x14ac:dyDescent="0.5">
      <c r="A109" s="92">
        <v>10</v>
      </c>
      <c r="B109" s="190" t="s">
        <v>145</v>
      </c>
      <c r="C109" s="190"/>
      <c r="D109" s="190"/>
      <c r="E109" s="190"/>
      <c r="F109" s="93" t="s">
        <v>127</v>
      </c>
    </row>
    <row r="110" spans="1:6" ht="49.5" x14ac:dyDescent="0.45">
      <c r="A110" s="102">
        <v>10.1</v>
      </c>
      <c r="B110" s="103" t="s">
        <v>113</v>
      </c>
      <c r="C110" s="104" t="s">
        <v>35</v>
      </c>
      <c r="D110" s="104">
        <v>200</v>
      </c>
      <c r="E110" s="105"/>
      <c r="F110" s="106"/>
    </row>
    <row r="111" spans="1:6" ht="49.5" x14ac:dyDescent="0.45">
      <c r="A111" s="13">
        <f t="shared" ref="A111:A118" si="8">A110+0.1</f>
        <v>10.199999999999999</v>
      </c>
      <c r="B111" s="107" t="s">
        <v>114</v>
      </c>
      <c r="C111" s="108" t="s">
        <v>35</v>
      </c>
      <c r="D111" s="108">
        <v>200</v>
      </c>
      <c r="E111" s="109"/>
      <c r="F111" s="110"/>
    </row>
    <row r="112" spans="1:6" ht="18" x14ac:dyDescent="0.45">
      <c r="A112" s="13">
        <f t="shared" si="8"/>
        <v>10.299999999999999</v>
      </c>
      <c r="B112" s="107" t="s">
        <v>36</v>
      </c>
      <c r="C112" s="108" t="s">
        <v>206</v>
      </c>
      <c r="D112" s="108">
        <v>40</v>
      </c>
      <c r="E112" s="109"/>
      <c r="F112" s="110"/>
    </row>
    <row r="113" spans="1:6" ht="33" x14ac:dyDescent="0.45">
      <c r="A113" s="13">
        <f t="shared" si="8"/>
        <v>10.399999999999999</v>
      </c>
      <c r="B113" s="111" t="s">
        <v>37</v>
      </c>
      <c r="C113" s="112"/>
      <c r="D113" s="113"/>
      <c r="E113" s="109"/>
      <c r="F113" s="110"/>
    </row>
    <row r="114" spans="1:6" x14ac:dyDescent="0.45">
      <c r="A114" s="13">
        <f t="shared" si="8"/>
        <v>10.499999999999998</v>
      </c>
      <c r="B114" s="114" t="s">
        <v>38</v>
      </c>
      <c r="C114" s="113" t="s">
        <v>30</v>
      </c>
      <c r="D114" s="115">
        <v>4</v>
      </c>
      <c r="E114" s="109"/>
      <c r="F114" s="110"/>
    </row>
    <row r="115" spans="1:6" x14ac:dyDescent="0.45">
      <c r="A115" s="13">
        <f t="shared" si="8"/>
        <v>10.599999999999998</v>
      </c>
      <c r="B115" s="114" t="s">
        <v>39</v>
      </c>
      <c r="C115" s="113" t="s">
        <v>30</v>
      </c>
      <c r="D115" s="115">
        <v>8</v>
      </c>
      <c r="E115" s="109"/>
      <c r="F115" s="110"/>
    </row>
    <row r="116" spans="1:6" ht="18" x14ac:dyDescent="0.45">
      <c r="A116" s="13">
        <f t="shared" si="8"/>
        <v>10.699999999999998</v>
      </c>
      <c r="B116" s="114" t="s">
        <v>207</v>
      </c>
      <c r="C116" s="113" t="s">
        <v>30</v>
      </c>
      <c r="D116" s="115">
        <v>5</v>
      </c>
      <c r="E116" s="109"/>
      <c r="F116" s="110"/>
    </row>
    <row r="117" spans="1:6" x14ac:dyDescent="0.45">
      <c r="A117" s="116">
        <f t="shared" si="8"/>
        <v>10.799999999999997</v>
      </c>
      <c r="B117" s="117" t="s">
        <v>40</v>
      </c>
      <c r="C117" s="118" t="s">
        <v>30</v>
      </c>
      <c r="D117" s="119">
        <v>6</v>
      </c>
      <c r="E117" s="120"/>
      <c r="F117" s="121"/>
    </row>
    <row r="118" spans="1:6" ht="33" x14ac:dyDescent="0.45">
      <c r="A118" s="13">
        <f t="shared" si="8"/>
        <v>10.899999999999997</v>
      </c>
      <c r="B118" s="114" t="s">
        <v>106</v>
      </c>
      <c r="C118" s="113" t="s">
        <v>28</v>
      </c>
      <c r="D118" s="115">
        <v>3</v>
      </c>
      <c r="E118" s="109"/>
      <c r="F118" s="110"/>
    </row>
    <row r="119" spans="1:6" x14ac:dyDescent="0.45">
      <c r="A119" s="71">
        <v>10.1</v>
      </c>
      <c r="B119" s="114" t="s">
        <v>41</v>
      </c>
      <c r="C119" s="113" t="s">
        <v>30</v>
      </c>
      <c r="D119" s="115">
        <v>2</v>
      </c>
      <c r="E119" s="109"/>
      <c r="F119" s="110"/>
    </row>
    <row r="120" spans="1:6" ht="17" thickBot="1" x14ac:dyDescent="0.5">
      <c r="A120" s="71">
        <f>A119+0.01</f>
        <v>10.11</v>
      </c>
      <c r="B120" s="96" t="s">
        <v>42</v>
      </c>
      <c r="C120" s="94" t="s">
        <v>43</v>
      </c>
      <c r="D120" s="94">
        <v>1</v>
      </c>
      <c r="E120" s="109"/>
      <c r="F120" s="110"/>
    </row>
    <row r="121" spans="1:6" s="8" customFormat="1" ht="17" thickBot="1" x14ac:dyDescent="0.5">
      <c r="A121" s="122"/>
      <c r="B121" s="191" t="s">
        <v>146</v>
      </c>
      <c r="C121" s="191"/>
      <c r="D121" s="192"/>
      <c r="E121" s="192"/>
      <c r="F121" s="123">
        <f>SUM(F110:F120)</f>
        <v>0</v>
      </c>
    </row>
    <row r="122" spans="1:6" s="8" customFormat="1" ht="17.5" thickTop="1" thickBot="1" x14ac:dyDescent="0.5">
      <c r="A122" s="60"/>
      <c r="C122" s="61"/>
      <c r="D122" s="61"/>
      <c r="E122" s="61"/>
      <c r="F122" s="62"/>
    </row>
    <row r="123" spans="1:6" ht="33.5" thickBot="1" x14ac:dyDescent="0.5">
      <c r="A123" s="88" t="s">
        <v>121</v>
      </c>
      <c r="B123" s="89" t="s">
        <v>122</v>
      </c>
      <c r="C123" s="88" t="s">
        <v>24</v>
      </c>
      <c r="D123" s="88" t="s">
        <v>123</v>
      </c>
      <c r="E123" s="88" t="s">
        <v>124</v>
      </c>
      <c r="F123" s="88" t="s">
        <v>125</v>
      </c>
    </row>
    <row r="124" spans="1:6" s="8" customFormat="1" ht="17" thickBot="1" x14ac:dyDescent="0.5">
      <c r="A124" s="90" t="s">
        <v>147</v>
      </c>
      <c r="B124" s="202" t="s">
        <v>148</v>
      </c>
      <c r="C124" s="203"/>
      <c r="D124" s="203"/>
      <c r="E124" s="203"/>
      <c r="F124" s="91"/>
    </row>
    <row r="125" spans="1:6" ht="17" thickBot="1" x14ac:dyDescent="0.5">
      <c r="A125" s="92">
        <v>11</v>
      </c>
      <c r="B125" s="190" t="s">
        <v>149</v>
      </c>
      <c r="C125" s="190"/>
      <c r="D125" s="190"/>
      <c r="E125" s="190"/>
      <c r="F125" s="93" t="s">
        <v>127</v>
      </c>
    </row>
    <row r="126" spans="1:6" x14ac:dyDescent="0.45">
      <c r="A126" s="124"/>
      <c r="B126" s="125" t="s">
        <v>155</v>
      </c>
      <c r="C126" s="126"/>
      <c r="D126" s="126"/>
      <c r="E126" s="127"/>
      <c r="F126" s="128"/>
    </row>
    <row r="127" spans="1:6" ht="18" x14ac:dyDescent="0.45">
      <c r="A127" s="13">
        <v>11.1</v>
      </c>
      <c r="B127" s="129" t="s">
        <v>44</v>
      </c>
      <c r="C127" s="15" t="s">
        <v>198</v>
      </c>
      <c r="D127" s="15">
        <v>5.95</v>
      </c>
      <c r="E127" s="15"/>
      <c r="F127" s="110"/>
    </row>
    <row r="128" spans="1:6" ht="18" x14ac:dyDescent="0.45">
      <c r="A128" s="13">
        <f>A127+0.1</f>
        <v>11.2</v>
      </c>
      <c r="B128" s="129" t="s">
        <v>118</v>
      </c>
      <c r="C128" s="15" t="s">
        <v>199</v>
      </c>
      <c r="D128" s="15">
        <v>1.78</v>
      </c>
      <c r="E128" s="15"/>
      <c r="F128" s="110"/>
    </row>
    <row r="129" spans="1:6" ht="33" x14ac:dyDescent="0.45">
      <c r="A129" s="13">
        <f t="shared" ref="A129:A135" si="9">A128+0.1</f>
        <v>11.299999999999999</v>
      </c>
      <c r="B129" s="129" t="s">
        <v>45</v>
      </c>
      <c r="C129" s="15" t="s">
        <v>199</v>
      </c>
      <c r="D129" s="15">
        <v>0.3</v>
      </c>
      <c r="E129" s="15"/>
      <c r="F129" s="110"/>
    </row>
    <row r="130" spans="1:6" ht="18" x14ac:dyDescent="0.45">
      <c r="A130" s="13">
        <f t="shared" si="9"/>
        <v>11.399999999999999</v>
      </c>
      <c r="B130" s="129" t="s">
        <v>46</v>
      </c>
      <c r="C130" s="15" t="s">
        <v>199</v>
      </c>
      <c r="D130" s="15">
        <v>1.49</v>
      </c>
      <c r="E130" s="15"/>
      <c r="F130" s="110"/>
    </row>
    <row r="131" spans="1:6" ht="18" x14ac:dyDescent="0.45">
      <c r="A131" s="13">
        <f t="shared" si="9"/>
        <v>11.499999999999998</v>
      </c>
      <c r="B131" s="129" t="s">
        <v>47</v>
      </c>
      <c r="C131" s="15" t="s">
        <v>199</v>
      </c>
      <c r="D131" s="15">
        <v>0.59</v>
      </c>
      <c r="E131" s="15"/>
      <c r="F131" s="110"/>
    </row>
    <row r="132" spans="1:6" ht="18" x14ac:dyDescent="0.45">
      <c r="A132" s="13">
        <f>A131+0.1</f>
        <v>11.599999999999998</v>
      </c>
      <c r="B132" s="129" t="s">
        <v>48</v>
      </c>
      <c r="C132" s="15" t="s">
        <v>199</v>
      </c>
      <c r="D132" s="15">
        <v>1.06</v>
      </c>
      <c r="E132" s="15"/>
      <c r="F132" s="110"/>
    </row>
    <row r="133" spans="1:6" ht="18" x14ac:dyDescent="0.45">
      <c r="A133" s="13">
        <f t="shared" si="9"/>
        <v>11.699999999999998</v>
      </c>
      <c r="B133" s="129" t="s">
        <v>208</v>
      </c>
      <c r="C133" s="15" t="s">
        <v>199</v>
      </c>
      <c r="D133" s="15">
        <v>0.03</v>
      </c>
      <c r="E133" s="15"/>
      <c r="F133" s="110"/>
    </row>
    <row r="134" spans="1:6" ht="33" x14ac:dyDescent="0.45">
      <c r="A134" s="13">
        <f t="shared" si="9"/>
        <v>11.799999999999997</v>
      </c>
      <c r="B134" s="129" t="s">
        <v>49</v>
      </c>
      <c r="C134" s="15" t="s">
        <v>198</v>
      </c>
      <c r="D134" s="15">
        <v>7</v>
      </c>
      <c r="E134" s="15"/>
      <c r="F134" s="110"/>
    </row>
    <row r="135" spans="1:6" ht="18" x14ac:dyDescent="0.45">
      <c r="A135" s="13">
        <f t="shared" si="9"/>
        <v>11.899999999999997</v>
      </c>
      <c r="B135" s="129" t="s">
        <v>50</v>
      </c>
      <c r="C135" s="15" t="s">
        <v>198</v>
      </c>
      <c r="D135" s="15">
        <v>7</v>
      </c>
      <c r="E135" s="15"/>
      <c r="F135" s="110"/>
    </row>
    <row r="136" spans="1:6" x14ac:dyDescent="0.45">
      <c r="A136" s="71">
        <v>11.1</v>
      </c>
      <c r="B136" s="129" t="s">
        <v>51</v>
      </c>
      <c r="C136" s="15" t="s">
        <v>52</v>
      </c>
      <c r="D136" s="15">
        <v>3</v>
      </c>
      <c r="E136" s="15"/>
      <c r="F136" s="110"/>
    </row>
    <row r="137" spans="1:6" x14ac:dyDescent="0.45">
      <c r="A137" s="71">
        <f>A136+0.01</f>
        <v>11.11</v>
      </c>
      <c r="B137" s="44" t="s">
        <v>151</v>
      </c>
      <c r="C137" s="29" t="s">
        <v>30</v>
      </c>
      <c r="D137" s="29">
        <v>2</v>
      </c>
      <c r="E137" s="29"/>
      <c r="F137" s="110"/>
    </row>
    <row r="138" spans="1:6" x14ac:dyDescent="0.45">
      <c r="A138" s="71">
        <f t="shared" ref="A138:A139" si="10">A137+0.01</f>
        <v>11.12</v>
      </c>
      <c r="B138" s="44" t="s">
        <v>53</v>
      </c>
      <c r="C138" s="29" t="s">
        <v>30</v>
      </c>
      <c r="D138" s="29">
        <v>4</v>
      </c>
      <c r="E138" s="29"/>
      <c r="F138" s="110"/>
    </row>
    <row r="139" spans="1:6" x14ac:dyDescent="0.45">
      <c r="A139" s="71">
        <f t="shared" si="10"/>
        <v>11.129999999999999</v>
      </c>
      <c r="B139" s="129" t="s">
        <v>154</v>
      </c>
      <c r="C139" s="15" t="s">
        <v>21</v>
      </c>
      <c r="D139" s="15">
        <v>2</v>
      </c>
      <c r="E139" s="15"/>
      <c r="F139" s="110"/>
    </row>
    <row r="140" spans="1:6" x14ac:dyDescent="0.45">
      <c r="A140" s="13"/>
      <c r="B140" s="130" t="s">
        <v>54</v>
      </c>
      <c r="C140" s="15"/>
      <c r="D140" s="15"/>
      <c r="E140" s="15"/>
      <c r="F140" s="110"/>
    </row>
    <row r="141" spans="1:6" x14ac:dyDescent="0.45">
      <c r="A141" s="13">
        <f t="shared" ref="A141:A151" si="11">A139+0.01</f>
        <v>11.139999999999999</v>
      </c>
      <c r="B141" s="129" t="s">
        <v>55</v>
      </c>
      <c r="C141" s="15" t="s">
        <v>21</v>
      </c>
      <c r="D141" s="15">
        <v>3</v>
      </c>
      <c r="E141" s="15"/>
      <c r="F141" s="110"/>
    </row>
    <row r="142" spans="1:6" ht="18" x14ac:dyDescent="0.45">
      <c r="A142" s="71">
        <f t="shared" ref="A142:A149" si="12">A141+0.01</f>
        <v>11.149999999999999</v>
      </c>
      <c r="B142" s="129" t="s">
        <v>209</v>
      </c>
      <c r="C142" s="15" t="s">
        <v>21</v>
      </c>
      <c r="D142" s="15">
        <v>3</v>
      </c>
      <c r="E142" s="15"/>
      <c r="F142" s="110"/>
    </row>
    <row r="143" spans="1:6" x14ac:dyDescent="0.45">
      <c r="A143" s="71">
        <f t="shared" si="12"/>
        <v>11.159999999999998</v>
      </c>
      <c r="B143" s="129" t="s">
        <v>56</v>
      </c>
      <c r="C143" s="15" t="s">
        <v>21</v>
      </c>
      <c r="D143" s="15">
        <v>3</v>
      </c>
      <c r="E143" s="15"/>
      <c r="F143" s="110"/>
    </row>
    <row r="144" spans="1:6" x14ac:dyDescent="0.45">
      <c r="A144" s="71">
        <f t="shared" si="12"/>
        <v>11.169999999999998</v>
      </c>
      <c r="B144" s="129" t="s">
        <v>57</v>
      </c>
      <c r="C144" s="15" t="s">
        <v>21</v>
      </c>
      <c r="D144" s="15">
        <v>1</v>
      </c>
      <c r="E144" s="15"/>
      <c r="F144" s="110"/>
    </row>
    <row r="145" spans="1:6" x14ac:dyDescent="0.45">
      <c r="A145" s="71">
        <f t="shared" si="12"/>
        <v>11.179999999999998</v>
      </c>
      <c r="B145" s="129" t="s">
        <v>58</v>
      </c>
      <c r="C145" s="15" t="s">
        <v>21</v>
      </c>
      <c r="D145" s="15">
        <v>6</v>
      </c>
      <c r="E145" s="15"/>
      <c r="F145" s="110"/>
    </row>
    <row r="146" spans="1:6" x14ac:dyDescent="0.45">
      <c r="A146" s="71">
        <f t="shared" si="12"/>
        <v>11.189999999999998</v>
      </c>
      <c r="B146" s="129" t="s">
        <v>59</v>
      </c>
      <c r="C146" s="15" t="s">
        <v>21</v>
      </c>
      <c r="D146" s="15">
        <v>6</v>
      </c>
      <c r="E146" s="15"/>
      <c r="F146" s="110"/>
    </row>
    <row r="147" spans="1:6" x14ac:dyDescent="0.45">
      <c r="A147" s="71">
        <f t="shared" si="12"/>
        <v>11.199999999999998</v>
      </c>
      <c r="B147" s="129" t="s">
        <v>60</v>
      </c>
      <c r="C147" s="15" t="s">
        <v>21</v>
      </c>
      <c r="D147" s="15">
        <v>6</v>
      </c>
      <c r="E147" s="15"/>
      <c r="F147" s="110"/>
    </row>
    <row r="148" spans="1:6" x14ac:dyDescent="0.45">
      <c r="A148" s="71">
        <f t="shared" si="12"/>
        <v>11.209999999999997</v>
      </c>
      <c r="B148" s="129" t="s">
        <v>61</v>
      </c>
      <c r="C148" s="15" t="s">
        <v>21</v>
      </c>
      <c r="D148" s="15">
        <v>6</v>
      </c>
      <c r="E148" s="15"/>
      <c r="F148" s="110"/>
    </row>
    <row r="149" spans="1:6" ht="33" x14ac:dyDescent="0.45">
      <c r="A149" s="71">
        <f t="shared" si="12"/>
        <v>11.219999999999997</v>
      </c>
      <c r="B149" s="129" t="s">
        <v>62</v>
      </c>
      <c r="C149" s="15" t="s">
        <v>63</v>
      </c>
      <c r="D149" s="15">
        <v>1</v>
      </c>
      <c r="E149" s="15"/>
      <c r="F149" s="110"/>
    </row>
    <row r="150" spans="1:6" x14ac:dyDescent="0.45">
      <c r="A150" s="13"/>
      <c r="B150" s="130" t="s">
        <v>64</v>
      </c>
      <c r="C150" s="15"/>
      <c r="D150" s="15"/>
      <c r="E150" s="15"/>
      <c r="F150" s="110"/>
    </row>
    <row r="151" spans="1:6" ht="18" x14ac:dyDescent="0.45">
      <c r="A151" s="13">
        <f t="shared" si="11"/>
        <v>11.229999999999997</v>
      </c>
      <c r="B151" s="129" t="s">
        <v>65</v>
      </c>
      <c r="C151" s="15" t="s">
        <v>206</v>
      </c>
      <c r="D151" s="15">
        <v>2</v>
      </c>
      <c r="E151" s="15"/>
      <c r="F151" s="110"/>
    </row>
    <row r="152" spans="1:6" ht="18" x14ac:dyDescent="0.45">
      <c r="A152" s="71">
        <f t="shared" ref="A152:A153" si="13">A151+0.01</f>
        <v>11.239999999999997</v>
      </c>
      <c r="B152" s="129" t="s">
        <v>150</v>
      </c>
      <c r="C152" s="15" t="s">
        <v>206</v>
      </c>
      <c r="D152" s="15">
        <v>2</v>
      </c>
      <c r="E152" s="15"/>
      <c r="F152" s="110"/>
    </row>
    <row r="153" spans="1:6" ht="18" x14ac:dyDescent="0.45">
      <c r="A153" s="71">
        <f t="shared" si="13"/>
        <v>11.249999999999996</v>
      </c>
      <c r="B153" s="129" t="s">
        <v>66</v>
      </c>
      <c r="C153" s="15" t="s">
        <v>206</v>
      </c>
      <c r="D153" s="15">
        <v>0.2</v>
      </c>
      <c r="E153" s="15"/>
      <c r="F153" s="110"/>
    </row>
    <row r="154" spans="1:6" x14ac:dyDescent="0.45">
      <c r="A154" s="13"/>
      <c r="B154" s="130" t="s">
        <v>67</v>
      </c>
      <c r="C154" s="15"/>
      <c r="D154" s="15"/>
      <c r="E154" s="15"/>
      <c r="F154" s="110"/>
    </row>
    <row r="155" spans="1:6" ht="18" x14ac:dyDescent="0.45">
      <c r="A155" s="13">
        <v>11.26</v>
      </c>
      <c r="B155" s="129" t="s">
        <v>153</v>
      </c>
      <c r="C155" s="15" t="s">
        <v>206</v>
      </c>
      <c r="D155" s="15">
        <v>0.1</v>
      </c>
      <c r="E155" s="15"/>
      <c r="F155" s="110"/>
    </row>
    <row r="156" spans="1:6" s="8" customFormat="1" ht="17" thickBot="1" x14ac:dyDescent="0.5">
      <c r="A156" s="58"/>
      <c r="B156" s="199" t="s">
        <v>152</v>
      </c>
      <c r="C156" s="199"/>
      <c r="D156" s="200"/>
      <c r="E156" s="200"/>
      <c r="F156" s="59">
        <f>SUM(F126:F155)</f>
        <v>0</v>
      </c>
    </row>
    <row r="157" spans="1:6" s="8" customFormat="1" ht="17" thickBot="1" x14ac:dyDescent="0.5">
      <c r="A157" s="60"/>
      <c r="C157" s="61"/>
      <c r="D157" s="61"/>
      <c r="E157" s="61"/>
      <c r="F157" s="62"/>
    </row>
    <row r="158" spans="1:6" ht="33.5" thickBot="1" x14ac:dyDescent="0.5">
      <c r="A158" s="88" t="s">
        <v>121</v>
      </c>
      <c r="B158" s="89" t="s">
        <v>122</v>
      </c>
      <c r="C158" s="88" t="s">
        <v>24</v>
      </c>
      <c r="D158" s="88" t="s">
        <v>123</v>
      </c>
      <c r="E158" s="88" t="s">
        <v>124</v>
      </c>
      <c r="F158" s="88" t="s">
        <v>125</v>
      </c>
    </row>
    <row r="159" spans="1:6" s="8" customFormat="1" ht="17" thickBot="1" x14ac:dyDescent="0.5">
      <c r="A159" s="90" t="s">
        <v>157</v>
      </c>
      <c r="B159" s="202" t="s">
        <v>158</v>
      </c>
      <c r="C159" s="203"/>
      <c r="D159" s="203"/>
      <c r="E159" s="203"/>
      <c r="F159" s="91"/>
    </row>
    <row r="160" spans="1:6" ht="17" thickBot="1" x14ac:dyDescent="0.5">
      <c r="A160" s="131">
        <v>12</v>
      </c>
      <c r="B160" s="190" t="s">
        <v>159</v>
      </c>
      <c r="C160" s="190"/>
      <c r="D160" s="190"/>
      <c r="E160" s="190"/>
      <c r="F160" s="93" t="s">
        <v>127</v>
      </c>
    </row>
    <row r="161" spans="1:6" ht="18" x14ac:dyDescent="0.45">
      <c r="A161" s="13">
        <f>A160+0.1</f>
        <v>12.1</v>
      </c>
      <c r="B161" s="132" t="s">
        <v>68</v>
      </c>
      <c r="C161" s="133" t="s">
        <v>210</v>
      </c>
      <c r="D161" s="134">
        <v>12.25</v>
      </c>
      <c r="E161" s="135"/>
      <c r="F161" s="136"/>
    </row>
    <row r="162" spans="1:6" ht="33" x14ac:dyDescent="0.45">
      <c r="A162" s="13">
        <f t="shared" ref="A162:A167" si="14">A161+0.1</f>
        <v>12.2</v>
      </c>
      <c r="B162" s="132" t="s">
        <v>69</v>
      </c>
      <c r="C162" s="133" t="s">
        <v>210</v>
      </c>
      <c r="D162" s="134">
        <v>4.59</v>
      </c>
      <c r="E162" s="135"/>
      <c r="F162" s="136"/>
    </row>
    <row r="163" spans="1:6" ht="66" x14ac:dyDescent="0.45">
      <c r="A163" s="13">
        <f t="shared" si="14"/>
        <v>12.299999999999999</v>
      </c>
      <c r="B163" s="132" t="s">
        <v>70</v>
      </c>
      <c r="C163" s="133" t="s">
        <v>210</v>
      </c>
      <c r="D163" s="134">
        <v>0.77</v>
      </c>
      <c r="E163" s="135"/>
      <c r="F163" s="136"/>
    </row>
    <row r="164" spans="1:6" ht="66" x14ac:dyDescent="0.45">
      <c r="A164" s="13">
        <f t="shared" si="14"/>
        <v>12.399999999999999</v>
      </c>
      <c r="B164" s="132" t="s">
        <v>71</v>
      </c>
      <c r="C164" s="133" t="s">
        <v>210</v>
      </c>
      <c r="D164" s="134">
        <v>12</v>
      </c>
      <c r="E164" s="137"/>
      <c r="F164" s="136"/>
    </row>
    <row r="165" spans="1:6" ht="66" x14ac:dyDescent="0.45">
      <c r="A165" s="13">
        <f t="shared" si="14"/>
        <v>12.499999999999998</v>
      </c>
      <c r="B165" s="132" t="s">
        <v>72</v>
      </c>
      <c r="C165" s="133" t="s">
        <v>73</v>
      </c>
      <c r="D165" s="138">
        <v>280</v>
      </c>
      <c r="E165" s="135"/>
      <c r="F165" s="136"/>
    </row>
    <row r="166" spans="1:6" ht="99" x14ac:dyDescent="0.45">
      <c r="A166" s="13">
        <f t="shared" si="14"/>
        <v>12.599999999999998</v>
      </c>
      <c r="B166" s="132" t="s">
        <v>74</v>
      </c>
      <c r="C166" s="133" t="s">
        <v>211</v>
      </c>
      <c r="D166" s="138">
        <v>600</v>
      </c>
      <c r="E166" s="135"/>
      <c r="F166" s="136"/>
    </row>
    <row r="167" spans="1:6" ht="99.5" thickBot="1" x14ac:dyDescent="0.5">
      <c r="A167" s="13">
        <f t="shared" si="14"/>
        <v>12.699999999999998</v>
      </c>
      <c r="B167" s="132" t="s">
        <v>75</v>
      </c>
      <c r="C167" s="133" t="s">
        <v>30</v>
      </c>
      <c r="D167" s="138">
        <v>1</v>
      </c>
      <c r="E167" s="135"/>
      <c r="F167" s="136"/>
    </row>
    <row r="168" spans="1:6" s="8" customFormat="1" ht="17" thickBot="1" x14ac:dyDescent="0.5">
      <c r="A168" s="100"/>
      <c r="B168" s="204" t="s">
        <v>156</v>
      </c>
      <c r="C168" s="204"/>
      <c r="D168" s="205"/>
      <c r="E168" s="205"/>
      <c r="F168" s="101">
        <f>SUM(F159:F167)</f>
        <v>0</v>
      </c>
    </row>
    <row r="169" spans="1:6" s="8" customFormat="1" ht="17" thickBot="1" x14ac:dyDescent="0.5">
      <c r="A169" s="60"/>
      <c r="C169" s="61"/>
      <c r="D169" s="61"/>
      <c r="E169" s="61"/>
      <c r="F169" s="62"/>
    </row>
    <row r="170" spans="1:6" ht="33.5" thickBot="1" x14ac:dyDescent="0.5">
      <c r="A170" s="88" t="s">
        <v>121</v>
      </c>
      <c r="B170" s="89" t="s">
        <v>122</v>
      </c>
      <c r="C170" s="88" t="s">
        <v>24</v>
      </c>
      <c r="D170" s="88" t="s">
        <v>123</v>
      </c>
      <c r="E170" s="88" t="s">
        <v>124</v>
      </c>
      <c r="F170" s="88" t="s">
        <v>125</v>
      </c>
    </row>
    <row r="171" spans="1:6" s="8" customFormat="1" ht="17" thickBot="1" x14ac:dyDescent="0.5">
      <c r="A171" s="90" t="s">
        <v>167</v>
      </c>
      <c r="B171" s="202" t="s">
        <v>160</v>
      </c>
      <c r="C171" s="203"/>
      <c r="D171" s="203"/>
      <c r="E171" s="203"/>
      <c r="F171" s="91"/>
    </row>
    <row r="172" spans="1:6" ht="17" thickBot="1" x14ac:dyDescent="0.5">
      <c r="A172" s="131">
        <v>13</v>
      </c>
      <c r="B172" s="190" t="s">
        <v>161</v>
      </c>
      <c r="C172" s="190"/>
      <c r="D172" s="190"/>
      <c r="E172" s="190"/>
      <c r="F172" s="93" t="s">
        <v>127</v>
      </c>
    </row>
    <row r="173" spans="1:6" ht="33" x14ac:dyDescent="0.45">
      <c r="A173" s="13"/>
      <c r="B173" s="139" t="s">
        <v>162</v>
      </c>
      <c r="C173" s="15"/>
      <c r="D173" s="15"/>
      <c r="E173" s="15"/>
      <c r="F173" s="140"/>
    </row>
    <row r="174" spans="1:6" ht="33" x14ac:dyDescent="0.45">
      <c r="A174" s="13">
        <f>A172+0.1</f>
        <v>13.1</v>
      </c>
      <c r="B174" s="129" t="s">
        <v>76</v>
      </c>
      <c r="C174" s="15" t="s">
        <v>77</v>
      </c>
      <c r="D174" s="15">
        <v>30</v>
      </c>
      <c r="E174" s="15"/>
      <c r="F174" s="110"/>
    </row>
    <row r="175" spans="1:6" x14ac:dyDescent="0.45">
      <c r="A175" s="13">
        <f t="shared" ref="A175:A182" si="15">A174+0.1</f>
        <v>13.2</v>
      </c>
      <c r="B175" s="129" t="s">
        <v>108</v>
      </c>
      <c r="C175" s="15" t="s">
        <v>78</v>
      </c>
      <c r="D175" s="15">
        <v>2</v>
      </c>
      <c r="E175" s="15"/>
      <c r="F175" s="110"/>
    </row>
    <row r="176" spans="1:6" ht="33" x14ac:dyDescent="0.45">
      <c r="A176" s="13">
        <f t="shared" si="15"/>
        <v>13.299999999999999</v>
      </c>
      <c r="B176" s="129" t="s">
        <v>107</v>
      </c>
      <c r="C176" s="15" t="s">
        <v>78</v>
      </c>
      <c r="D176" s="15">
        <v>9</v>
      </c>
      <c r="E176" s="15"/>
      <c r="F176" s="110"/>
    </row>
    <row r="177" spans="1:6" x14ac:dyDescent="0.45">
      <c r="A177" s="13">
        <f t="shared" si="15"/>
        <v>13.399999999999999</v>
      </c>
      <c r="B177" s="129" t="s">
        <v>109</v>
      </c>
      <c r="C177" s="15" t="s">
        <v>78</v>
      </c>
      <c r="D177" s="15">
        <v>3</v>
      </c>
      <c r="E177" s="15"/>
      <c r="F177" s="110"/>
    </row>
    <row r="178" spans="1:6" x14ac:dyDescent="0.45">
      <c r="A178" s="13">
        <f t="shared" si="15"/>
        <v>13.499999999999998</v>
      </c>
      <c r="B178" s="129" t="s">
        <v>110</v>
      </c>
      <c r="C178" s="15" t="s">
        <v>77</v>
      </c>
      <c r="D178" s="15">
        <v>1.5</v>
      </c>
      <c r="E178" s="15"/>
      <c r="F178" s="110"/>
    </row>
    <row r="179" spans="1:6" ht="33" x14ac:dyDescent="0.45">
      <c r="A179" s="13">
        <f t="shared" si="15"/>
        <v>13.599999999999998</v>
      </c>
      <c r="B179" s="129" t="s">
        <v>212</v>
      </c>
      <c r="C179" s="15" t="s">
        <v>78</v>
      </c>
      <c r="D179" s="15">
        <v>4</v>
      </c>
      <c r="E179" s="15"/>
      <c r="F179" s="110"/>
    </row>
    <row r="180" spans="1:6" x14ac:dyDescent="0.45">
      <c r="A180" s="13">
        <f t="shared" si="15"/>
        <v>13.699999999999998</v>
      </c>
      <c r="B180" s="129" t="s">
        <v>111</v>
      </c>
      <c r="C180" s="15" t="s">
        <v>77</v>
      </c>
      <c r="D180" s="15">
        <v>8</v>
      </c>
      <c r="E180" s="15"/>
      <c r="F180" s="110"/>
    </row>
    <row r="181" spans="1:6" ht="33" x14ac:dyDescent="0.45">
      <c r="A181" s="13">
        <f t="shared" si="15"/>
        <v>13.799999999999997</v>
      </c>
      <c r="B181" s="129" t="s">
        <v>79</v>
      </c>
      <c r="C181" s="15" t="s">
        <v>77</v>
      </c>
      <c r="D181" s="15">
        <v>14.95</v>
      </c>
      <c r="E181" s="15"/>
      <c r="F181" s="110"/>
    </row>
    <row r="182" spans="1:6" x14ac:dyDescent="0.45">
      <c r="A182" s="13">
        <f t="shared" si="15"/>
        <v>13.899999999999997</v>
      </c>
      <c r="B182" s="129" t="s">
        <v>80</v>
      </c>
      <c r="C182" s="15" t="s">
        <v>77</v>
      </c>
      <c r="D182" s="15">
        <v>7.45</v>
      </c>
      <c r="E182" s="15"/>
      <c r="F182" s="110"/>
    </row>
    <row r="183" spans="1:6" ht="49.5" x14ac:dyDescent="0.45">
      <c r="A183" s="71">
        <f>13.1</f>
        <v>13.1</v>
      </c>
      <c r="B183" s="129" t="s">
        <v>81</v>
      </c>
      <c r="C183" s="15" t="s">
        <v>82</v>
      </c>
      <c r="D183" s="15">
        <v>1</v>
      </c>
      <c r="E183" s="15"/>
      <c r="F183" s="110"/>
    </row>
    <row r="184" spans="1:6" x14ac:dyDescent="0.45">
      <c r="A184" s="141"/>
      <c r="B184" s="201" t="s">
        <v>165</v>
      </c>
      <c r="C184" s="201"/>
      <c r="D184" s="201"/>
      <c r="E184" s="142"/>
      <c r="F184" s="143"/>
    </row>
    <row r="185" spans="1:6" x14ac:dyDescent="0.45">
      <c r="A185" s="13"/>
      <c r="B185" s="139" t="s">
        <v>163</v>
      </c>
      <c r="C185" s="15"/>
      <c r="D185" s="15"/>
      <c r="E185" s="15"/>
      <c r="F185" s="140"/>
    </row>
    <row r="186" spans="1:6" ht="33" x14ac:dyDescent="0.45">
      <c r="A186" s="13">
        <v>13.11</v>
      </c>
      <c r="B186" s="129" t="s">
        <v>213</v>
      </c>
      <c r="C186" s="15" t="s">
        <v>164</v>
      </c>
      <c r="D186" s="15">
        <v>1</v>
      </c>
      <c r="E186" s="144"/>
      <c r="F186" s="110"/>
    </row>
    <row r="187" spans="1:6" ht="17" thickBot="1" x14ac:dyDescent="0.5">
      <c r="A187" s="145"/>
      <c r="B187" s="201" t="s">
        <v>166</v>
      </c>
      <c r="C187" s="201"/>
      <c r="D187" s="201"/>
      <c r="E187" s="142"/>
      <c r="F187" s="143"/>
    </row>
    <row r="188" spans="1:6" s="8" customFormat="1" ht="17" thickBot="1" x14ac:dyDescent="0.5">
      <c r="A188" s="100"/>
      <c r="B188" s="204" t="s">
        <v>168</v>
      </c>
      <c r="C188" s="204"/>
      <c r="D188" s="205"/>
      <c r="E188" s="205"/>
      <c r="F188" s="101">
        <f>F184+F187</f>
        <v>0</v>
      </c>
    </row>
    <row r="189" spans="1:6" s="8" customFormat="1" x14ac:dyDescent="0.45">
      <c r="A189" s="60"/>
      <c r="C189" s="61"/>
      <c r="D189" s="61"/>
      <c r="E189" s="61"/>
      <c r="F189" s="62"/>
    </row>
    <row r="190" spans="1:6" ht="17" thickBot="1" x14ac:dyDescent="0.5">
      <c r="A190" s="145"/>
      <c r="F190" s="146"/>
    </row>
    <row r="191" spans="1:6" s="149" customFormat="1" ht="41.5" thickTop="1" x14ac:dyDescent="0.5">
      <c r="A191" s="206" t="s">
        <v>177</v>
      </c>
      <c r="B191" s="207"/>
      <c r="C191" s="207"/>
      <c r="D191" s="147" t="s">
        <v>169</v>
      </c>
      <c r="E191" s="147" t="s">
        <v>170</v>
      </c>
      <c r="F191" s="148" t="s">
        <v>171</v>
      </c>
    </row>
    <row r="192" spans="1:6" s="149" customFormat="1" ht="18" x14ac:dyDescent="0.5">
      <c r="A192" s="150" t="s">
        <v>126</v>
      </c>
      <c r="B192" s="151" t="str">
        <f>B55</f>
        <v>Sub-total A _ Construction of Main Catchment 6500m3</v>
      </c>
      <c r="C192" s="152"/>
      <c r="D192" s="152">
        <v>1</v>
      </c>
      <c r="E192" s="152">
        <v>1</v>
      </c>
      <c r="F192" s="153"/>
    </row>
    <row r="193" spans="1:6" s="149" customFormat="1" ht="18" x14ac:dyDescent="0.5">
      <c r="A193" s="150" t="s">
        <v>132</v>
      </c>
      <c r="B193" s="151" t="str">
        <f>B84</f>
        <v>Sub-total B _ Construction of 10m3 Elevated Tank</v>
      </c>
      <c r="C193" s="152"/>
      <c r="D193" s="154">
        <v>1</v>
      </c>
      <c r="E193" s="152">
        <v>1</v>
      </c>
      <c r="F193" s="153"/>
    </row>
    <row r="194" spans="1:6" s="149" customFormat="1" ht="18" x14ac:dyDescent="0.5">
      <c r="A194" s="150" t="s">
        <v>141</v>
      </c>
      <c r="B194" s="155" t="str">
        <f>B105</f>
        <v>Sub-total C _ Solar Power Supply &amp; Submersible Pump</v>
      </c>
      <c r="C194" s="152"/>
      <c r="D194" s="154">
        <v>1</v>
      </c>
      <c r="E194" s="152">
        <v>1</v>
      </c>
      <c r="F194" s="153"/>
    </row>
    <row r="195" spans="1:6" s="149" customFormat="1" ht="18" x14ac:dyDescent="0.5">
      <c r="A195" s="150" t="s">
        <v>144</v>
      </c>
      <c r="B195" s="155" t="str">
        <f>B121</f>
        <v>Sub-total D _ Pipeline Works</v>
      </c>
      <c r="C195" s="152"/>
      <c r="D195" s="154">
        <v>1</v>
      </c>
      <c r="E195" s="152">
        <v>1</v>
      </c>
      <c r="F195" s="153"/>
    </row>
    <row r="196" spans="1:6" s="149" customFormat="1" ht="18" x14ac:dyDescent="0.5">
      <c r="A196" s="150" t="s">
        <v>147</v>
      </c>
      <c r="B196" s="155" t="str">
        <f>B156</f>
        <v>Sub-total E _ Water Kiosk</v>
      </c>
      <c r="C196" s="152"/>
      <c r="D196" s="154">
        <v>1</v>
      </c>
      <c r="E196" s="152">
        <v>1</v>
      </c>
      <c r="F196" s="153"/>
    </row>
    <row r="197" spans="1:6" s="149" customFormat="1" ht="18" x14ac:dyDescent="0.5">
      <c r="A197" s="150" t="s">
        <v>157</v>
      </c>
      <c r="B197" s="155" t="str">
        <f>B168</f>
        <v>Sub-total F _ Chain-link Fence</v>
      </c>
      <c r="C197" s="152"/>
      <c r="D197" s="154">
        <v>1</v>
      </c>
      <c r="E197" s="152">
        <v>1</v>
      </c>
      <c r="F197" s="153"/>
    </row>
    <row r="198" spans="1:6" s="149" customFormat="1" ht="18" x14ac:dyDescent="0.5">
      <c r="A198" s="150" t="s">
        <v>167</v>
      </c>
      <c r="B198" s="155" t="str">
        <f>B188</f>
        <v>Sub-total G _ Pipeline Works</v>
      </c>
      <c r="C198" s="152"/>
      <c r="D198" s="154">
        <v>1</v>
      </c>
      <c r="E198" s="152">
        <v>1</v>
      </c>
      <c r="F198" s="153"/>
    </row>
    <row r="199" spans="1:6" s="149" customFormat="1" ht="18" x14ac:dyDescent="0.5">
      <c r="A199" s="156"/>
      <c r="B199" s="157"/>
      <c r="C199" s="158"/>
      <c r="D199" s="159"/>
      <c r="E199" s="160"/>
      <c r="F199" s="161"/>
    </row>
    <row r="200" spans="1:6" s="149" customFormat="1" ht="18.5" thickBot="1" x14ac:dyDescent="0.55000000000000004">
      <c r="A200" s="162"/>
      <c r="B200" s="163" t="s">
        <v>178</v>
      </c>
      <c r="C200" s="164"/>
      <c r="D200" s="165"/>
      <c r="E200" s="166"/>
      <c r="F200" s="167"/>
    </row>
    <row r="201" spans="1:6" s="149" customFormat="1" ht="18.5" thickTop="1" x14ac:dyDescent="0.5">
      <c r="A201" s="168"/>
      <c r="B201" s="1"/>
      <c r="C201" s="61"/>
      <c r="D201" s="61"/>
      <c r="E201" s="1"/>
      <c r="F201" s="146"/>
    </row>
    <row r="202" spans="1:6" s="149" customFormat="1" ht="18.5" thickBot="1" x14ac:dyDescent="0.55000000000000004">
      <c r="A202" s="168"/>
      <c r="B202" s="1"/>
      <c r="C202" s="61"/>
      <c r="D202" s="61"/>
      <c r="E202" s="1"/>
      <c r="F202" s="146"/>
    </row>
    <row r="203" spans="1:6" s="149" customFormat="1" ht="20.5" x14ac:dyDescent="0.55000000000000004">
      <c r="A203" s="169"/>
      <c r="B203" s="170"/>
      <c r="C203" s="171"/>
      <c r="D203" s="171"/>
      <c r="E203" s="171"/>
      <c r="F203" s="172"/>
    </row>
    <row r="204" spans="1:6" s="149" customFormat="1" ht="41" customHeight="1" x14ac:dyDescent="0.55000000000000004">
      <c r="A204" s="173"/>
      <c r="B204" s="174" t="s">
        <v>214</v>
      </c>
      <c r="C204" s="175"/>
      <c r="D204" s="175"/>
      <c r="E204" s="175"/>
      <c r="F204" s="176"/>
    </row>
    <row r="205" spans="1:6" s="149" customFormat="1" ht="41" customHeight="1" x14ac:dyDescent="0.55000000000000004">
      <c r="A205" s="173"/>
      <c r="B205" s="177" t="s">
        <v>172</v>
      </c>
      <c r="C205" s="175"/>
      <c r="D205" s="175"/>
      <c r="E205" s="175"/>
      <c r="F205" s="176"/>
    </row>
    <row r="206" spans="1:6" s="149" customFormat="1" ht="41" customHeight="1" x14ac:dyDescent="0.55000000000000004">
      <c r="A206" s="173"/>
      <c r="B206" s="174" t="s">
        <v>173</v>
      </c>
      <c r="C206" s="175"/>
      <c r="D206" s="175"/>
      <c r="E206" s="175"/>
      <c r="F206" s="176"/>
    </row>
    <row r="207" spans="1:6" s="149" customFormat="1" ht="41" customHeight="1" x14ac:dyDescent="0.55000000000000004">
      <c r="A207" s="178"/>
      <c r="B207" s="189" t="s">
        <v>174</v>
      </c>
      <c r="D207" s="175"/>
      <c r="E207" s="175"/>
      <c r="F207" s="176"/>
    </row>
    <row r="208" spans="1:6" s="149" customFormat="1" ht="41" customHeight="1" x14ac:dyDescent="0.55000000000000004">
      <c r="A208" s="178"/>
      <c r="B208" s="189" t="s">
        <v>175</v>
      </c>
      <c r="C208" s="175"/>
      <c r="D208" s="175"/>
      <c r="E208" s="175"/>
      <c r="F208" s="176"/>
    </row>
    <row r="209" spans="1:6" s="149" customFormat="1" ht="41" customHeight="1" x14ac:dyDescent="0.55000000000000004">
      <c r="A209" s="178"/>
      <c r="B209" s="179" t="s">
        <v>176</v>
      </c>
      <c r="C209" s="175"/>
      <c r="D209" s="175"/>
      <c r="E209" s="175"/>
      <c r="F209" s="176"/>
    </row>
    <row r="210" spans="1:6" s="149" customFormat="1" ht="21" thickBot="1" x14ac:dyDescent="0.6">
      <c r="A210" s="180"/>
      <c r="B210" s="181"/>
      <c r="C210" s="182"/>
      <c r="D210" s="182"/>
      <c r="E210" s="182"/>
      <c r="F210" s="183"/>
    </row>
  </sheetData>
  <protectedRanges>
    <protectedRange algorithmName="SHA-512" hashValue="tliruDfQu+fynJQYPMWys0hAJfLNFGMcy0zooOHuKTazURgSlbjfPSnPRDtdujU+Pg8hndWipIby7SXcb1DtaA==" saltValue="pWXgejZgY/f80YoeEciuPQ==" spinCount="100000" sqref="D81 F75 D75 F81" name="Range1_4"/>
    <protectedRange sqref="E81 E75" name="Range2_4"/>
    <protectedRange algorithmName="SHA-512" hashValue="tliruDfQu+fynJQYPMWys0hAJfLNFGMcy0zooOHuKTazURgSlbjfPSnPRDtdujU+Pg8hndWipIby7SXcb1DtaA==" saltValue="pWXgejZgY/f80YoeEciuPQ==" spinCount="100000" sqref="D78:D79 F78:F79" name="Range1_4_2"/>
    <protectedRange sqref="E78:E79" name="Range2_4_2"/>
    <protectedRange sqref="E93:E96" name="Range2_5"/>
    <protectedRange algorithmName="SHA-512" hashValue="s1N52m4LEQaCD/BH6cSJxYrTfTSo7eLCe9AHKxkAEOV4GhWoR0odly8vIlzszJpcVF8j6DNXUWtBWLrZqvAJTQ==" saltValue="4y7F7I9kzwe5DSc3bilPMA==" spinCount="100000" sqref="F93:F96 D93:D96" name="Range1_5"/>
  </protectedRanges>
  <mergeCells count="43">
    <mergeCell ref="A191:C191"/>
    <mergeCell ref="B77:E77"/>
    <mergeCell ref="B156:C156"/>
    <mergeCell ref="D156:E156"/>
    <mergeCell ref="B168:C168"/>
    <mergeCell ref="D168:E168"/>
    <mergeCell ref="B188:C188"/>
    <mergeCell ref="D188:E188"/>
    <mergeCell ref="B184:D184"/>
    <mergeCell ref="B187:D187"/>
    <mergeCell ref="B109:E109"/>
    <mergeCell ref="B124:E124"/>
    <mergeCell ref="B125:E125"/>
    <mergeCell ref="B159:E159"/>
    <mergeCell ref="B160:E160"/>
    <mergeCell ref="B171:E171"/>
    <mergeCell ref="B108:E108"/>
    <mergeCell ref="B84:C84"/>
    <mergeCell ref="D84:E84"/>
    <mergeCell ref="B105:C105"/>
    <mergeCell ref="D105:E105"/>
    <mergeCell ref="B92:E92"/>
    <mergeCell ref="B18:E18"/>
    <mergeCell ref="B58:E58"/>
    <mergeCell ref="B59:E59"/>
    <mergeCell ref="B87:E87"/>
    <mergeCell ref="B88:E88"/>
    <mergeCell ref="B172:E172"/>
    <mergeCell ref="B121:C121"/>
    <mergeCell ref="D121:E121"/>
    <mergeCell ref="A1:F1"/>
    <mergeCell ref="B3:E3"/>
    <mergeCell ref="B4:E4"/>
    <mergeCell ref="B55:C55"/>
    <mergeCell ref="D55:E55"/>
    <mergeCell ref="B35:E35"/>
    <mergeCell ref="B41:E41"/>
    <mergeCell ref="B47:E47"/>
    <mergeCell ref="B17:D17"/>
    <mergeCell ref="B34:D34"/>
    <mergeCell ref="B46:D46"/>
    <mergeCell ref="B40:D40"/>
    <mergeCell ref="B54:D54"/>
  </mergeCells>
  <phoneticPr fontId="5" type="noConversion"/>
  <pageMargins left="0.7" right="0.7" top="0.75" bottom="0.75" header="0.3" footer="0.3"/>
  <pageSetup scale="70" orientation="portrait" r:id="rId1"/>
  <headerFooter>
    <oddHeader>&amp;CEl-Magale lined Earth Dam _ Tender Documents</oddHeader>
    <oddFooter>&amp;CPage &amp;P/&amp;N</oddFooter>
  </headerFooter>
  <rowBreaks count="1" manualBreakCount="1">
    <brk id="69"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El_Magale ED - Tender Docs</vt:lpstr>
      <vt:lpstr>'El_Magale ED - Tender Docs'!Print_Area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said</dc:creator>
  <cp:lastModifiedBy>Fredrick Gemo</cp:lastModifiedBy>
  <dcterms:created xsi:type="dcterms:W3CDTF">2025-01-27T15:38:09Z</dcterms:created>
  <dcterms:modified xsi:type="dcterms:W3CDTF">2025-03-05T12:55:12Z</dcterms:modified>
</cp:coreProperties>
</file>